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BC378B33-943F-4388-940B-0F25CBDA58B7}" xr6:coauthVersionLast="47" xr6:coauthVersionMax="47" xr10:uidLastSave="{00000000-0000-0000-0000-000000000000}"/>
  <workbookProtection workbookAlgorithmName="SHA-512" workbookHashValue="QfC0iLWCyDhKh1az+uXQCVowGglhrTR8PkN5kpSvAzun3eBk+1weqyGG3x7pNgFKsSBBj8CwPPJLKzKSihIQQA==" workbookSaltValue="qiRGCAKsubpq3YXQ+FXubQ==" workbookSpinCount="100000" lockStructure="1"/>
  <bookViews>
    <workbookView xWindow="-108" yWindow="-108" windowWidth="23256" windowHeight="12576" xr2:uid="{00000000-000D-0000-FFFF-FFFF00000000}"/>
  </bookViews>
  <sheets>
    <sheet name="任意継続保険料月額" sheetId="9" r:id="rId1"/>
    <sheet name="前納早見表 (介護保険料なし)" sheetId="10" r:id="rId2"/>
    <sheet name="前納早見表（介護保険料有）" sheetId="11" r:id="rId3"/>
  </sheets>
  <definedNames>
    <definedName name="_xlnm.Print_Area" localSheetId="1">'前納早見表 (介護保険料なし)'!$A$1:$M$29</definedName>
    <definedName name="_xlnm.Print_Area" localSheetId="2">'前納早見表（介護保険料有）'!$A$1:$M$54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9" l="1"/>
  <c r="I11" i="11"/>
  <c r="I31" i="9"/>
  <c r="I28" i="9"/>
  <c r="I29" i="9"/>
  <c r="I30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8" i="9"/>
  <c r="I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J9" i="9" l="1"/>
  <c r="J13" i="9"/>
  <c r="J17" i="9"/>
  <c r="J19" i="9"/>
  <c r="J21" i="9"/>
  <c r="J29" i="9"/>
  <c r="B1" i="10"/>
  <c r="B4" i="10" s="1"/>
  <c r="M1" i="11"/>
  <c r="M23" i="11" s="1"/>
  <c r="L1" i="11"/>
  <c r="L21" i="11" s="1"/>
  <c r="K1" i="11"/>
  <c r="K5" i="11" s="1"/>
  <c r="J1" i="11"/>
  <c r="I1" i="11"/>
  <c r="I31" i="11" s="1"/>
  <c r="H1" i="11"/>
  <c r="H13" i="11" s="1"/>
  <c r="H12" i="11" s="1"/>
  <c r="G1" i="11"/>
  <c r="F1" i="11"/>
  <c r="E1" i="11"/>
  <c r="E13" i="11" s="1"/>
  <c r="E12" i="11" s="1"/>
  <c r="D1" i="11"/>
  <c r="D25" i="11" s="1"/>
  <c r="C1" i="11"/>
  <c r="B1" i="11"/>
  <c r="M1" i="10"/>
  <c r="M28" i="10" s="1"/>
  <c r="L1" i="10"/>
  <c r="L28" i="10" s="1"/>
  <c r="K1" i="10"/>
  <c r="K28" i="10" s="1"/>
  <c r="J1" i="10"/>
  <c r="J28" i="10" s="1"/>
  <c r="I1" i="10"/>
  <c r="I28" i="10" s="1"/>
  <c r="H1" i="10"/>
  <c r="H28" i="10" s="1"/>
  <c r="G1" i="10"/>
  <c r="G28" i="10" s="1"/>
  <c r="F1" i="10"/>
  <c r="F28" i="10" s="1"/>
  <c r="E1" i="10"/>
  <c r="E28" i="10" s="1"/>
  <c r="D1" i="10"/>
  <c r="D28" i="10" s="1"/>
  <c r="C1" i="10"/>
  <c r="C28" i="10" s="1"/>
  <c r="B28" i="10"/>
  <c r="J7" i="9"/>
  <c r="J10" i="9"/>
  <c r="J14" i="9"/>
  <c r="J18" i="9"/>
  <c r="J22" i="9"/>
  <c r="J25" i="9"/>
  <c r="J26" i="9"/>
  <c r="J30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7" i="9"/>
  <c r="H7" i="9" s="1"/>
  <c r="L11" i="11" l="1"/>
  <c r="D15" i="11"/>
  <c r="D19" i="11"/>
  <c r="D23" i="11"/>
  <c r="I35" i="11"/>
  <c r="I34" i="11" s="1"/>
  <c r="D12" i="11"/>
  <c r="E15" i="11"/>
  <c r="E19" i="11"/>
  <c r="E23" i="11"/>
  <c r="I39" i="11"/>
  <c r="C4" i="10"/>
  <c r="L15" i="11"/>
  <c r="L19" i="11"/>
  <c r="L23" i="11"/>
  <c r="L22" i="11" s="1"/>
  <c r="I43" i="11"/>
  <c r="D13" i="11"/>
  <c r="M15" i="11"/>
  <c r="M19" i="11"/>
  <c r="I47" i="11"/>
  <c r="D17" i="11"/>
  <c r="D16" i="11" s="1"/>
  <c r="D21" i="11"/>
  <c r="I51" i="11"/>
  <c r="I50" i="11" s="1"/>
  <c r="I13" i="11"/>
  <c r="I12" i="11" s="1"/>
  <c r="E17" i="11"/>
  <c r="E21" i="11"/>
  <c r="E25" i="11"/>
  <c r="M4" i="10"/>
  <c r="M11" i="11"/>
  <c r="M10" i="11" s="1"/>
  <c r="L13" i="11"/>
  <c r="L12" i="11" s="1"/>
  <c r="L17" i="11"/>
  <c r="I27" i="11"/>
  <c r="M13" i="11"/>
  <c r="M17" i="11"/>
  <c r="M21" i="11"/>
  <c r="J31" i="9"/>
  <c r="J23" i="9"/>
  <c r="J15" i="9"/>
  <c r="J27" i="9"/>
  <c r="J11" i="9"/>
  <c r="F25" i="11"/>
  <c r="F24" i="11" s="1"/>
  <c r="F23" i="11"/>
  <c r="F22" i="11"/>
  <c r="F21" i="11"/>
  <c r="F20" i="11" s="1"/>
  <c r="F19" i="11"/>
  <c r="F18" i="11"/>
  <c r="F17" i="11"/>
  <c r="F16" i="11" s="1"/>
  <c r="F15" i="11"/>
  <c r="F14" i="11"/>
  <c r="J5" i="11"/>
  <c r="J7" i="11"/>
  <c r="J6" i="11" s="1"/>
  <c r="F31" i="11"/>
  <c r="F30" i="11" s="1"/>
  <c r="F35" i="11"/>
  <c r="F34" i="11" s="1"/>
  <c r="F39" i="11"/>
  <c r="F38" i="11" s="1"/>
  <c r="F43" i="11"/>
  <c r="F42" i="11" s="1"/>
  <c r="F47" i="11"/>
  <c r="F46" i="11" s="1"/>
  <c r="C53" i="11"/>
  <c r="C52" i="11"/>
  <c r="C51" i="11"/>
  <c r="C50" i="11" s="1"/>
  <c r="C49" i="11"/>
  <c r="C48" i="11"/>
  <c r="C47" i="11"/>
  <c r="C46" i="11" s="1"/>
  <c r="C45" i="11"/>
  <c r="C44" i="11" s="1"/>
  <c r="C43" i="11"/>
  <c r="C42" i="11" s="1"/>
  <c r="C41" i="11"/>
  <c r="C40" i="11" s="1"/>
  <c r="C39" i="11"/>
  <c r="C38" i="11" s="1"/>
  <c r="C37" i="11"/>
  <c r="C36" i="11" s="1"/>
  <c r="C35" i="11"/>
  <c r="C34" i="11" s="1"/>
  <c r="C33" i="11"/>
  <c r="C32" i="11" s="1"/>
  <c r="C31" i="11"/>
  <c r="C30" i="11" s="1"/>
  <c r="C29" i="11"/>
  <c r="C28" i="11" s="1"/>
  <c r="C27" i="11"/>
  <c r="C26" i="11" s="1"/>
  <c r="C25" i="11"/>
  <c r="C24" i="11"/>
  <c r="C23" i="11"/>
  <c r="C22" i="11" s="1"/>
  <c r="C21" i="11"/>
  <c r="C20" i="11"/>
  <c r="C19" i="11"/>
  <c r="C18" i="11" s="1"/>
  <c r="C17" i="11"/>
  <c r="C16" i="11"/>
  <c r="C15" i="11"/>
  <c r="C14" i="11" s="1"/>
  <c r="C13" i="11"/>
  <c r="C12" i="11" s="1"/>
  <c r="G53" i="11"/>
  <c r="G52" i="11" s="1"/>
  <c r="G51" i="11"/>
  <c r="G50" i="11" s="1"/>
  <c r="G49" i="11"/>
  <c r="G48" i="11" s="1"/>
  <c r="G47" i="11"/>
  <c r="G46" i="11" s="1"/>
  <c r="G45" i="11"/>
  <c r="G44" i="11" s="1"/>
  <c r="G43" i="11"/>
  <c r="G42" i="11"/>
  <c r="G41" i="11"/>
  <c r="G40" i="11" s="1"/>
  <c r="G39" i="11"/>
  <c r="G38" i="11"/>
  <c r="G37" i="11"/>
  <c r="G36" i="11" s="1"/>
  <c r="G35" i="11"/>
  <c r="G34" i="11"/>
  <c r="G33" i="11"/>
  <c r="G32" i="11" s="1"/>
  <c r="G31" i="11"/>
  <c r="G30" i="11"/>
  <c r="G29" i="11"/>
  <c r="G28" i="11" s="1"/>
  <c r="G27" i="11"/>
  <c r="G26" i="11"/>
  <c r="G25" i="11"/>
  <c r="G24" i="11" s="1"/>
  <c r="G23" i="11"/>
  <c r="G22" i="11" s="1"/>
  <c r="G21" i="11"/>
  <c r="G20" i="11" s="1"/>
  <c r="G19" i="11"/>
  <c r="G18" i="11" s="1"/>
  <c r="G17" i="11"/>
  <c r="G16" i="11" s="1"/>
  <c r="G15" i="11"/>
  <c r="G14" i="11" s="1"/>
  <c r="G13" i="11"/>
  <c r="G12" i="11" s="1"/>
  <c r="K53" i="11"/>
  <c r="K52" i="11"/>
  <c r="K51" i="11"/>
  <c r="K50" i="11" s="1"/>
  <c r="K49" i="11"/>
  <c r="K48" i="11"/>
  <c r="K47" i="11"/>
  <c r="K46" i="11" s="1"/>
  <c r="K45" i="11"/>
  <c r="K44" i="11"/>
  <c r="K43" i="11"/>
  <c r="K42" i="11" s="1"/>
  <c r="K41" i="11"/>
  <c r="K40" i="11"/>
  <c r="K39" i="11"/>
  <c r="K38" i="11" s="1"/>
  <c r="K37" i="11"/>
  <c r="K36" i="11"/>
  <c r="K35" i="11"/>
  <c r="K34" i="11" s="1"/>
  <c r="K33" i="11"/>
  <c r="K32" i="11" s="1"/>
  <c r="K31" i="11"/>
  <c r="K30" i="11" s="1"/>
  <c r="K29" i="11"/>
  <c r="K28" i="11" s="1"/>
  <c r="K27" i="11"/>
  <c r="K26" i="11" s="1"/>
  <c r="K25" i="11"/>
  <c r="K24" i="11" s="1"/>
  <c r="K23" i="11"/>
  <c r="K22" i="11" s="1"/>
  <c r="K21" i="11"/>
  <c r="K20" i="11"/>
  <c r="K19" i="11"/>
  <c r="K18" i="11" s="1"/>
  <c r="K17" i="11"/>
  <c r="K16" i="11"/>
  <c r="K15" i="11"/>
  <c r="K14" i="11" s="1"/>
  <c r="K13" i="11"/>
  <c r="K12" i="11"/>
  <c r="K11" i="11"/>
  <c r="K4" i="11"/>
  <c r="C5" i="11"/>
  <c r="C4" i="11" s="1"/>
  <c r="G5" i="11"/>
  <c r="G4" i="11" s="1"/>
  <c r="G6" i="11"/>
  <c r="K6" i="11"/>
  <c r="C7" i="11"/>
  <c r="C6" i="11" s="1"/>
  <c r="G7" i="11"/>
  <c r="K7" i="11"/>
  <c r="C8" i="11"/>
  <c r="C9" i="11"/>
  <c r="G9" i="11"/>
  <c r="G8" i="11" s="1"/>
  <c r="K9" i="11"/>
  <c r="K8" i="11" s="1"/>
  <c r="K10" i="11"/>
  <c r="C11" i="11"/>
  <c r="C10" i="11" s="1"/>
  <c r="G11" i="11"/>
  <c r="G10" i="11" s="1"/>
  <c r="B53" i="11"/>
  <c r="B52" i="11" s="1"/>
  <c r="B51" i="11"/>
  <c r="B49" i="11"/>
  <c r="B47" i="11"/>
  <c r="B46" i="11" s="1"/>
  <c r="B45" i="11"/>
  <c r="B43" i="11"/>
  <c r="B42" i="11" s="1"/>
  <c r="B41" i="11"/>
  <c r="B39" i="11"/>
  <c r="B38" i="11" s="1"/>
  <c r="B37" i="11"/>
  <c r="B36" i="11" s="1"/>
  <c r="B35" i="11"/>
  <c r="B34" i="11" s="1"/>
  <c r="B33" i="11"/>
  <c r="B31" i="11"/>
  <c r="B30" i="11" s="1"/>
  <c r="B29" i="11"/>
  <c r="B27" i="11"/>
  <c r="B26" i="11" s="1"/>
  <c r="B25" i="11"/>
  <c r="B24" i="11" s="1"/>
  <c r="B23" i="11"/>
  <c r="B22" i="11" s="1"/>
  <c r="B21" i="11"/>
  <c r="B20" i="11"/>
  <c r="B19" i="11"/>
  <c r="B18" i="11" s="1"/>
  <c r="B17" i="11"/>
  <c r="B16" i="11"/>
  <c r="B15" i="11"/>
  <c r="B14" i="11" s="1"/>
  <c r="B5" i="11"/>
  <c r="B4" i="11" s="1"/>
  <c r="B7" i="11"/>
  <c r="B6" i="11" s="1"/>
  <c r="B9" i="11"/>
  <c r="B8" i="11" s="1"/>
  <c r="J9" i="11"/>
  <c r="J8" i="11" s="1"/>
  <c r="B11" i="11"/>
  <c r="B10" i="11" s="1"/>
  <c r="F11" i="11"/>
  <c r="F10" i="11" s="1"/>
  <c r="J11" i="11"/>
  <c r="J10" i="11" s="1"/>
  <c r="B50" i="11"/>
  <c r="D53" i="11"/>
  <c r="D52" i="11"/>
  <c r="D51" i="11"/>
  <c r="D50" i="11" s="1"/>
  <c r="D49" i="11"/>
  <c r="D48" i="11"/>
  <c r="D47" i="11"/>
  <c r="D46" i="11" s="1"/>
  <c r="D45" i="11"/>
  <c r="D44" i="11"/>
  <c r="D43" i="11"/>
  <c r="D42" i="11" s="1"/>
  <c r="D41" i="11"/>
  <c r="D40" i="11"/>
  <c r="D39" i="11"/>
  <c r="D38" i="11" s="1"/>
  <c r="D37" i="11"/>
  <c r="D36" i="11" s="1"/>
  <c r="D35" i="11"/>
  <c r="D34" i="11" s="1"/>
  <c r="D33" i="11"/>
  <c r="D32" i="11" s="1"/>
  <c r="D31" i="11"/>
  <c r="D30" i="11" s="1"/>
  <c r="D29" i="11"/>
  <c r="D28" i="11" s="1"/>
  <c r="D27" i="11"/>
  <c r="D26" i="11" s="1"/>
  <c r="H53" i="11"/>
  <c r="H52" i="11" s="1"/>
  <c r="H51" i="11"/>
  <c r="H50" i="11" s="1"/>
  <c r="H49" i="11"/>
  <c r="H48" i="11"/>
  <c r="H47" i="11"/>
  <c r="H46" i="11" s="1"/>
  <c r="H45" i="11"/>
  <c r="H44" i="11"/>
  <c r="H43" i="11"/>
  <c r="H42" i="11" s="1"/>
  <c r="H41" i="11"/>
  <c r="H40" i="11"/>
  <c r="H39" i="11"/>
  <c r="H38" i="11" s="1"/>
  <c r="H37" i="11"/>
  <c r="H36" i="11"/>
  <c r="H35" i="11"/>
  <c r="H34" i="11" s="1"/>
  <c r="H33" i="11"/>
  <c r="H32" i="11" s="1"/>
  <c r="H31" i="11"/>
  <c r="H30" i="11" s="1"/>
  <c r="H29" i="11"/>
  <c r="H28" i="11" s="1"/>
  <c r="H27" i="11"/>
  <c r="H26" i="11" s="1"/>
  <c r="L53" i="11"/>
  <c r="L52" i="11" s="1"/>
  <c r="L51" i="11"/>
  <c r="L50" i="11" s="1"/>
  <c r="L49" i="11"/>
  <c r="L48" i="11" s="1"/>
  <c r="L47" i="11"/>
  <c r="L46" i="11" s="1"/>
  <c r="L45" i="11"/>
  <c r="L44" i="11"/>
  <c r="L43" i="11"/>
  <c r="L42" i="11" s="1"/>
  <c r="L41" i="11"/>
  <c r="L40" i="11"/>
  <c r="L39" i="11"/>
  <c r="L38" i="11" s="1"/>
  <c r="L37" i="11"/>
  <c r="L36" i="11"/>
  <c r="L35" i="11"/>
  <c r="L34" i="11" s="1"/>
  <c r="L33" i="11"/>
  <c r="L32" i="11"/>
  <c r="L31" i="11"/>
  <c r="L30" i="11" s="1"/>
  <c r="L29" i="11"/>
  <c r="L28" i="11" s="1"/>
  <c r="L27" i="11"/>
  <c r="L26" i="11" s="1"/>
  <c r="L25" i="11"/>
  <c r="L24" i="11" s="1"/>
  <c r="H4" i="11"/>
  <c r="D5" i="11"/>
  <c r="D4" i="11" s="1"/>
  <c r="H5" i="11"/>
  <c r="L5" i="11"/>
  <c r="L4" i="11" s="1"/>
  <c r="L6" i="11"/>
  <c r="D7" i="11"/>
  <c r="D6" i="11" s="1"/>
  <c r="H7" i="11"/>
  <c r="H6" i="11" s="1"/>
  <c r="L7" i="11"/>
  <c r="D8" i="11"/>
  <c r="D9" i="11"/>
  <c r="H9" i="11"/>
  <c r="H8" i="11" s="1"/>
  <c r="L9" i="11"/>
  <c r="L8" i="11" s="1"/>
  <c r="L10" i="11"/>
  <c r="D11" i="11"/>
  <c r="D10" i="11" s="1"/>
  <c r="H11" i="11"/>
  <c r="H10" i="11" s="1"/>
  <c r="J13" i="11"/>
  <c r="J12" i="11" s="1"/>
  <c r="D14" i="11"/>
  <c r="L14" i="11"/>
  <c r="H15" i="11"/>
  <c r="H14" i="11" s="1"/>
  <c r="L16" i="11"/>
  <c r="H17" i="11"/>
  <c r="H16" i="11" s="1"/>
  <c r="D18" i="11"/>
  <c r="L18" i="11"/>
  <c r="H19" i="11"/>
  <c r="H18" i="11" s="1"/>
  <c r="D20" i="11"/>
  <c r="L20" i="11"/>
  <c r="H21" i="11"/>
  <c r="H20" i="11" s="1"/>
  <c r="D22" i="11"/>
  <c r="H23" i="11"/>
  <c r="H22" i="11" s="1"/>
  <c r="D24" i="11"/>
  <c r="H25" i="11"/>
  <c r="H24" i="11" s="1"/>
  <c r="B28" i="11"/>
  <c r="F29" i="11"/>
  <c r="F28" i="11" s="1"/>
  <c r="B32" i="11"/>
  <c r="F33" i="11"/>
  <c r="F32" i="11" s="1"/>
  <c r="F37" i="11"/>
  <c r="F36" i="11" s="1"/>
  <c r="J38" i="11"/>
  <c r="B40" i="11"/>
  <c r="F41" i="11"/>
  <c r="F40" i="11" s="1"/>
  <c r="B44" i="11"/>
  <c r="F45" i="11"/>
  <c r="F44" i="11" s="1"/>
  <c r="B48" i="11"/>
  <c r="F49" i="11"/>
  <c r="F48" i="11" s="1"/>
  <c r="F53" i="11"/>
  <c r="F52" i="11" s="1"/>
  <c r="J53" i="11"/>
  <c r="J52" i="11" s="1"/>
  <c r="J51" i="11"/>
  <c r="J50" i="11" s="1"/>
  <c r="J49" i="11"/>
  <c r="J48" i="11" s="1"/>
  <c r="J47" i="11"/>
  <c r="J46" i="11" s="1"/>
  <c r="J45" i="11"/>
  <c r="J44" i="11" s="1"/>
  <c r="J43" i="11"/>
  <c r="J42" i="11" s="1"/>
  <c r="J41" i="11"/>
  <c r="J40" i="11" s="1"/>
  <c r="J39" i="11"/>
  <c r="J37" i="11"/>
  <c r="J36" i="11" s="1"/>
  <c r="J35" i="11"/>
  <c r="J34" i="11" s="1"/>
  <c r="J33" i="11"/>
  <c r="J32" i="11" s="1"/>
  <c r="J31" i="11"/>
  <c r="J30" i="11" s="1"/>
  <c r="J29" i="11"/>
  <c r="J28" i="11" s="1"/>
  <c r="J27" i="11"/>
  <c r="J26" i="11" s="1"/>
  <c r="J25" i="11"/>
  <c r="J24" i="11" s="1"/>
  <c r="J23" i="11"/>
  <c r="J22" i="11"/>
  <c r="J21" i="11"/>
  <c r="J20" i="11" s="1"/>
  <c r="J19" i="11"/>
  <c r="J18" i="11" s="1"/>
  <c r="J17" i="11"/>
  <c r="J16" i="11" s="1"/>
  <c r="J15" i="11"/>
  <c r="J14" i="11" s="1"/>
  <c r="J4" i="11"/>
  <c r="F5" i="11"/>
  <c r="F4" i="11" s="1"/>
  <c r="F7" i="11"/>
  <c r="F6" i="11" s="1"/>
  <c r="F8" i="11"/>
  <c r="F9" i="11"/>
  <c r="B13" i="11"/>
  <c r="B12" i="11" s="1"/>
  <c r="F27" i="11"/>
  <c r="F26" i="11" s="1"/>
  <c r="F51" i="11"/>
  <c r="F50" i="11" s="1"/>
  <c r="E53" i="11"/>
  <c r="E52" i="11" s="1"/>
  <c r="E51" i="11"/>
  <c r="E50" i="11" s="1"/>
  <c r="E49" i="11"/>
  <c r="E48" i="11" s="1"/>
  <c r="E47" i="11"/>
  <c r="E46" i="11" s="1"/>
  <c r="E45" i="11"/>
  <c r="E43" i="11"/>
  <c r="E42" i="11" s="1"/>
  <c r="E41" i="11"/>
  <c r="E39" i="11"/>
  <c r="E38" i="11" s="1"/>
  <c r="E37" i="11"/>
  <c r="E36" i="11" s="1"/>
  <c r="E35" i="11"/>
  <c r="E34" i="11" s="1"/>
  <c r="E33" i="11"/>
  <c r="E32" i="11" s="1"/>
  <c r="E31" i="11"/>
  <c r="E30" i="11" s="1"/>
  <c r="E29" i="11"/>
  <c r="E27" i="11"/>
  <c r="E26" i="11" s="1"/>
  <c r="I46" i="11"/>
  <c r="I42" i="11"/>
  <c r="I38" i="11"/>
  <c r="I30" i="11"/>
  <c r="I26" i="11"/>
  <c r="M53" i="11"/>
  <c r="M52" i="11" s="1"/>
  <c r="M51" i="11"/>
  <c r="M50" i="11" s="1"/>
  <c r="M49" i="11"/>
  <c r="M48" i="11" s="1"/>
  <c r="M47" i="11"/>
  <c r="M46" i="11" s="1"/>
  <c r="M45" i="11"/>
  <c r="M44" i="11" s="1"/>
  <c r="M43" i="11"/>
  <c r="M41" i="11"/>
  <c r="M40" i="11" s="1"/>
  <c r="M39" i="11"/>
  <c r="M38" i="11" s="1"/>
  <c r="M37" i="11"/>
  <c r="M36" i="11" s="1"/>
  <c r="M35" i="11"/>
  <c r="M33" i="11"/>
  <c r="M32" i="11" s="1"/>
  <c r="M31" i="11"/>
  <c r="M30" i="11" s="1"/>
  <c r="M29" i="11"/>
  <c r="M28" i="11" s="1"/>
  <c r="M27" i="11"/>
  <c r="M25" i="11"/>
  <c r="E5" i="11"/>
  <c r="E4" i="11" s="1"/>
  <c r="I5" i="11"/>
  <c r="I4" i="11" s="1"/>
  <c r="M5" i="11"/>
  <c r="M4" i="11" s="1"/>
  <c r="M6" i="11"/>
  <c r="E7" i="11"/>
  <c r="E6" i="11" s="1"/>
  <c r="I7" i="11"/>
  <c r="I6" i="11" s="1"/>
  <c r="M7" i="11"/>
  <c r="I8" i="11"/>
  <c r="E9" i="11"/>
  <c r="E8" i="11" s="1"/>
  <c r="I9" i="11"/>
  <c r="M9" i="11"/>
  <c r="M8" i="11" s="1"/>
  <c r="E11" i="11"/>
  <c r="E10" i="11" s="1"/>
  <c r="I10" i="11"/>
  <c r="M12" i="11"/>
  <c r="F13" i="11"/>
  <c r="F12" i="11" s="1"/>
  <c r="E14" i="11"/>
  <c r="M14" i="11"/>
  <c r="I15" i="11"/>
  <c r="I14" i="11" s="1"/>
  <c r="E16" i="11"/>
  <c r="M16" i="11"/>
  <c r="I17" i="11"/>
  <c r="I16" i="11" s="1"/>
  <c r="E18" i="11"/>
  <c r="M18" i="11"/>
  <c r="I19" i="11"/>
  <c r="I18" i="11" s="1"/>
  <c r="E20" i="11"/>
  <c r="M20" i="11"/>
  <c r="I21" i="11"/>
  <c r="I20" i="11" s="1"/>
  <c r="E22" i="11"/>
  <c r="M22" i="11"/>
  <c r="I23" i="11"/>
  <c r="I22" i="11" s="1"/>
  <c r="E24" i="11"/>
  <c r="M24" i="11"/>
  <c r="I25" i="11"/>
  <c r="I24" i="11" s="1"/>
  <c r="M26" i="11"/>
  <c r="E28" i="11"/>
  <c r="I29" i="11"/>
  <c r="I28" i="11" s="1"/>
  <c r="I33" i="11"/>
  <c r="I32" i="11" s="1"/>
  <c r="M34" i="11"/>
  <c r="I37" i="11"/>
  <c r="I36" i="11" s="1"/>
  <c r="E40" i="11"/>
  <c r="I41" i="11"/>
  <c r="I40" i="11" s="1"/>
  <c r="M42" i="11"/>
  <c r="E44" i="11"/>
  <c r="I45" i="11"/>
  <c r="I44" i="11" s="1"/>
  <c r="I49" i="11"/>
  <c r="I48" i="11" s="1"/>
  <c r="I53" i="11"/>
  <c r="I52" i="11" s="1"/>
  <c r="F4" i="10"/>
  <c r="J4" i="10"/>
  <c r="B5" i="10"/>
  <c r="F5" i="10"/>
  <c r="J5" i="10"/>
  <c r="B6" i="10"/>
  <c r="F6" i="10"/>
  <c r="J6" i="10"/>
  <c r="B7" i="10"/>
  <c r="F7" i="10"/>
  <c r="J7" i="10"/>
  <c r="B8" i="10"/>
  <c r="F8" i="10"/>
  <c r="J8" i="10"/>
  <c r="B9" i="10"/>
  <c r="F9" i="10"/>
  <c r="J9" i="10"/>
  <c r="B10" i="10"/>
  <c r="F10" i="10"/>
  <c r="J10" i="10"/>
  <c r="B11" i="10"/>
  <c r="F11" i="10"/>
  <c r="J11" i="10"/>
  <c r="B12" i="10"/>
  <c r="F12" i="10"/>
  <c r="J12" i="10"/>
  <c r="B13" i="10"/>
  <c r="F13" i="10"/>
  <c r="J13" i="10"/>
  <c r="B14" i="10"/>
  <c r="F14" i="10"/>
  <c r="J14" i="10"/>
  <c r="B15" i="10"/>
  <c r="F15" i="10"/>
  <c r="J15" i="10"/>
  <c r="B16" i="10"/>
  <c r="F16" i="10"/>
  <c r="J16" i="10"/>
  <c r="B17" i="10"/>
  <c r="F17" i="10"/>
  <c r="J17" i="10"/>
  <c r="B18" i="10"/>
  <c r="F18" i="10"/>
  <c r="J18" i="10"/>
  <c r="B19" i="10"/>
  <c r="F19" i="10"/>
  <c r="J19" i="10"/>
  <c r="B20" i="10"/>
  <c r="F20" i="10"/>
  <c r="J20" i="10"/>
  <c r="B21" i="10"/>
  <c r="F21" i="10"/>
  <c r="J21" i="10"/>
  <c r="B22" i="10"/>
  <c r="F22" i="10"/>
  <c r="J22" i="10"/>
  <c r="B23" i="10"/>
  <c r="F23" i="10"/>
  <c r="J23" i="10"/>
  <c r="B24" i="10"/>
  <c r="F24" i="10"/>
  <c r="J24" i="10"/>
  <c r="B25" i="10"/>
  <c r="F25" i="10"/>
  <c r="J25" i="10"/>
  <c r="B26" i="10"/>
  <c r="F26" i="10"/>
  <c r="J26" i="10"/>
  <c r="B27" i="10"/>
  <c r="F27" i="10"/>
  <c r="J27" i="10"/>
  <c r="G4" i="10"/>
  <c r="K4" i="10"/>
  <c r="C5" i="10"/>
  <c r="G5" i="10"/>
  <c r="K5" i="10"/>
  <c r="C6" i="10"/>
  <c r="G6" i="10"/>
  <c r="K6" i="10"/>
  <c r="C7" i="10"/>
  <c r="G7" i="10"/>
  <c r="K7" i="10"/>
  <c r="C8" i="10"/>
  <c r="G8" i="10"/>
  <c r="K8" i="10"/>
  <c r="C9" i="10"/>
  <c r="G9" i="10"/>
  <c r="K9" i="10"/>
  <c r="C10" i="10"/>
  <c r="G10" i="10"/>
  <c r="K10" i="10"/>
  <c r="C11" i="10"/>
  <c r="G11" i="10"/>
  <c r="K11" i="10"/>
  <c r="C12" i="10"/>
  <c r="G12" i="10"/>
  <c r="K12" i="10"/>
  <c r="C13" i="10"/>
  <c r="G13" i="10"/>
  <c r="K13" i="10"/>
  <c r="C14" i="10"/>
  <c r="G14" i="10"/>
  <c r="K14" i="10"/>
  <c r="C15" i="10"/>
  <c r="G15" i="10"/>
  <c r="K15" i="10"/>
  <c r="C16" i="10"/>
  <c r="G16" i="10"/>
  <c r="K16" i="10"/>
  <c r="C17" i="10"/>
  <c r="G17" i="10"/>
  <c r="K17" i="10"/>
  <c r="C18" i="10"/>
  <c r="G18" i="10"/>
  <c r="K18" i="10"/>
  <c r="C19" i="10"/>
  <c r="G19" i="10"/>
  <c r="K19" i="10"/>
  <c r="C20" i="10"/>
  <c r="G20" i="10"/>
  <c r="K20" i="10"/>
  <c r="C21" i="10"/>
  <c r="G21" i="10"/>
  <c r="K21" i="10"/>
  <c r="C22" i="10"/>
  <c r="G22" i="10"/>
  <c r="K22" i="10"/>
  <c r="C23" i="10"/>
  <c r="G23" i="10"/>
  <c r="K23" i="10"/>
  <c r="C24" i="10"/>
  <c r="G24" i="10"/>
  <c r="K24" i="10"/>
  <c r="C25" i="10"/>
  <c r="G25" i="10"/>
  <c r="K25" i="10"/>
  <c r="C26" i="10"/>
  <c r="G26" i="10"/>
  <c r="K26" i="10"/>
  <c r="C27" i="10"/>
  <c r="G27" i="10"/>
  <c r="K27" i="10"/>
  <c r="D4" i="10"/>
  <c r="H4" i="10"/>
  <c r="L4" i="10"/>
  <c r="D5" i="10"/>
  <c r="H5" i="10"/>
  <c r="L5" i="10"/>
  <c r="D6" i="10"/>
  <c r="H6" i="10"/>
  <c r="L6" i="10"/>
  <c r="D7" i="10"/>
  <c r="H7" i="10"/>
  <c r="L7" i="10"/>
  <c r="D8" i="10"/>
  <c r="H8" i="10"/>
  <c r="L8" i="10"/>
  <c r="D9" i="10"/>
  <c r="H9" i="10"/>
  <c r="L9" i="10"/>
  <c r="D10" i="10"/>
  <c r="H10" i="10"/>
  <c r="L10" i="10"/>
  <c r="D11" i="10"/>
  <c r="H11" i="10"/>
  <c r="L11" i="10"/>
  <c r="D12" i="10"/>
  <c r="H12" i="10"/>
  <c r="L12" i="10"/>
  <c r="D13" i="10"/>
  <c r="H13" i="10"/>
  <c r="L13" i="10"/>
  <c r="D14" i="10"/>
  <c r="H14" i="10"/>
  <c r="L14" i="10"/>
  <c r="D15" i="10"/>
  <c r="H15" i="10"/>
  <c r="L15" i="10"/>
  <c r="D16" i="10"/>
  <c r="H16" i="10"/>
  <c r="L16" i="10"/>
  <c r="D17" i="10"/>
  <c r="H17" i="10"/>
  <c r="L17" i="10"/>
  <c r="D18" i="10"/>
  <c r="H18" i="10"/>
  <c r="L18" i="10"/>
  <c r="D19" i="10"/>
  <c r="H19" i="10"/>
  <c r="L19" i="10"/>
  <c r="D20" i="10"/>
  <c r="H20" i="10"/>
  <c r="L20" i="10"/>
  <c r="D21" i="10"/>
  <c r="H21" i="10"/>
  <c r="L21" i="10"/>
  <c r="D22" i="10"/>
  <c r="H22" i="10"/>
  <c r="L22" i="10"/>
  <c r="D23" i="10"/>
  <c r="H23" i="10"/>
  <c r="L23" i="10"/>
  <c r="D24" i="10"/>
  <c r="H24" i="10"/>
  <c r="L24" i="10"/>
  <c r="D25" i="10"/>
  <c r="H25" i="10"/>
  <c r="L25" i="10"/>
  <c r="D26" i="10"/>
  <c r="H26" i="10"/>
  <c r="L26" i="10"/>
  <c r="D27" i="10"/>
  <c r="H27" i="10"/>
  <c r="L27" i="10"/>
  <c r="E4" i="10"/>
  <c r="I4" i="10"/>
  <c r="E5" i="10"/>
  <c r="I5" i="10"/>
  <c r="M5" i="10"/>
  <c r="E6" i="10"/>
  <c r="I6" i="10"/>
  <c r="M6" i="10"/>
  <c r="E7" i="10"/>
  <c r="I7" i="10"/>
  <c r="M7" i="10"/>
  <c r="E8" i="10"/>
  <c r="I8" i="10"/>
  <c r="M8" i="10"/>
  <c r="E9" i="10"/>
  <c r="I9" i="10"/>
  <c r="M9" i="10"/>
  <c r="E10" i="10"/>
  <c r="I10" i="10"/>
  <c r="M10" i="10"/>
  <c r="E11" i="10"/>
  <c r="I11" i="10"/>
  <c r="M11" i="10"/>
  <c r="E12" i="10"/>
  <c r="I12" i="10"/>
  <c r="M12" i="10"/>
  <c r="E13" i="10"/>
  <c r="I13" i="10"/>
  <c r="M13" i="10"/>
  <c r="E14" i="10"/>
  <c r="I14" i="10"/>
  <c r="M14" i="10"/>
  <c r="E15" i="10"/>
  <c r="I15" i="10"/>
  <c r="M15" i="10"/>
  <c r="E16" i="10"/>
  <c r="I16" i="10"/>
  <c r="M16" i="10"/>
  <c r="E17" i="10"/>
  <c r="I17" i="10"/>
  <c r="M17" i="10"/>
  <c r="E18" i="10"/>
  <c r="I18" i="10"/>
  <c r="M18" i="10"/>
  <c r="E19" i="10"/>
  <c r="I19" i="10"/>
  <c r="M19" i="10"/>
  <c r="E20" i="10"/>
  <c r="I20" i="10"/>
  <c r="M20" i="10"/>
  <c r="E21" i="10"/>
  <c r="I21" i="10"/>
  <c r="M21" i="10"/>
  <c r="E22" i="10"/>
  <c r="I22" i="10"/>
  <c r="M22" i="10"/>
  <c r="E23" i="10"/>
  <c r="I23" i="10"/>
  <c r="M23" i="10"/>
  <c r="E24" i="10"/>
  <c r="I24" i="10"/>
  <c r="M24" i="10"/>
  <c r="E25" i="10"/>
  <c r="I25" i="10"/>
  <c r="M25" i="10"/>
  <c r="E26" i="10"/>
  <c r="I26" i="10"/>
  <c r="M26" i="10"/>
  <c r="E27" i="10"/>
  <c r="I27" i="10"/>
  <c r="M27" i="10"/>
  <c r="J28" i="9"/>
  <c r="J24" i="9"/>
  <c r="J20" i="9"/>
  <c r="J16" i="9"/>
  <c r="J12" i="9"/>
  <c r="J8" i="9"/>
  <c r="H14" i="9"/>
  <c r="H17" i="9"/>
  <c r="H24" i="9"/>
  <c r="H28" i="9"/>
  <c r="H22" i="9"/>
  <c r="H11" i="9"/>
  <c r="H23" i="9"/>
  <c r="H25" i="9"/>
  <c r="H29" i="9"/>
  <c r="H30" i="9"/>
  <c r="D31" i="9"/>
  <c r="D30" i="9"/>
  <c r="D29" i="9"/>
  <c r="D28" i="9"/>
  <c r="D27" i="9"/>
  <c r="D26" i="9"/>
  <c r="D25" i="9"/>
  <c r="D24" i="9"/>
  <c r="D23" i="9"/>
  <c r="D22" i="9"/>
  <c r="D21" i="9"/>
  <c r="H20" i="9"/>
  <c r="D20" i="9"/>
  <c r="D19" i="9"/>
  <c r="D18" i="9"/>
  <c r="D17" i="9"/>
  <c r="D16" i="9"/>
  <c r="D15" i="9"/>
  <c r="D14" i="9"/>
  <c r="D13" i="9"/>
  <c r="H12" i="9"/>
  <c r="D12" i="9"/>
  <c r="D11" i="9"/>
  <c r="D10" i="9"/>
  <c r="D9" i="9"/>
  <c r="D8" i="9"/>
  <c r="D7" i="9"/>
  <c r="H26" i="9"/>
  <c r="H10" i="9"/>
  <c r="H21" i="9" l="1"/>
  <c r="H13" i="9"/>
  <c r="H9" i="9"/>
  <c r="H31" i="9"/>
  <c r="H27" i="9"/>
  <c r="H16" i="9"/>
  <c r="H8" i="9"/>
  <c r="H15" i="9"/>
  <c r="H19" i="9"/>
  <c r="H18" i="9"/>
</calcChain>
</file>

<file path=xl/sharedStrings.xml><?xml version="1.0" encoding="utf-8"?>
<sst xmlns="http://schemas.openxmlformats.org/spreadsheetml/2006/main" count="114" uniqueCount="66">
  <si>
    <t>等</t>
  </si>
  <si>
    <t>級</t>
  </si>
  <si>
    <t>一般保険</t>
    <rPh sb="0" eb="2">
      <t>イッパン</t>
    </rPh>
    <rPh sb="2" eb="4">
      <t>ホケン</t>
    </rPh>
    <phoneticPr fontId="1"/>
  </si>
  <si>
    <t xml:space="preserve">     保 　　   険 　 　  料 　   　月  　　  額</t>
    <phoneticPr fontId="1"/>
  </si>
  <si>
    <t xml:space="preserve"> 円以上       円未満</t>
    <phoneticPr fontId="1"/>
  </si>
  <si>
    <t>介護保険</t>
    <rPh sb="0" eb="2">
      <t>カイゴ</t>
    </rPh>
    <rPh sb="2" eb="4">
      <t>ホケン</t>
    </rPh>
    <phoneticPr fontId="1"/>
  </si>
  <si>
    <t>計</t>
    <rPh sb="0" eb="1">
      <t>ケイ</t>
    </rPh>
    <phoneticPr fontId="1"/>
  </si>
  <si>
    <t>一般保険</t>
    <rPh sb="0" eb="2">
      <t>イッパン</t>
    </rPh>
    <rPh sb="2" eb="4">
      <t>ホケン</t>
    </rPh>
    <phoneticPr fontId="1"/>
  </si>
  <si>
    <t xml:space="preserve">  350,000～  370,000</t>
    <phoneticPr fontId="1"/>
  </si>
  <si>
    <t xml:space="preserve">  330,000～  350,000</t>
    <phoneticPr fontId="1"/>
  </si>
  <si>
    <t xml:space="preserve">  310,000～  330,000</t>
    <phoneticPr fontId="1"/>
  </si>
  <si>
    <t xml:space="preserve">  290,000～  310,000</t>
    <phoneticPr fontId="1"/>
  </si>
  <si>
    <t xml:space="preserve">  270,000～  290,000</t>
    <phoneticPr fontId="1"/>
  </si>
  <si>
    <t xml:space="preserve">  250,000～  270,000</t>
    <phoneticPr fontId="1"/>
  </si>
  <si>
    <t xml:space="preserve">  230,000～  250,000</t>
    <phoneticPr fontId="1"/>
  </si>
  <si>
    <t xml:space="preserve">  210,000～  230,000</t>
    <phoneticPr fontId="1"/>
  </si>
  <si>
    <t xml:space="preserve">  195,000～  210,000</t>
    <phoneticPr fontId="1"/>
  </si>
  <si>
    <t xml:space="preserve">  185,000～  195,000</t>
    <phoneticPr fontId="1"/>
  </si>
  <si>
    <t xml:space="preserve">  175,000～  185,000</t>
    <phoneticPr fontId="1"/>
  </si>
  <si>
    <t xml:space="preserve">  165,000～  175,000</t>
    <phoneticPr fontId="1"/>
  </si>
  <si>
    <t xml:space="preserve">  155,000～  165,000</t>
    <phoneticPr fontId="1"/>
  </si>
  <si>
    <t xml:space="preserve">  146,000～  155,000</t>
    <phoneticPr fontId="1"/>
  </si>
  <si>
    <t xml:space="preserve">  138,000～  146,000</t>
    <phoneticPr fontId="1"/>
  </si>
  <si>
    <t xml:space="preserve">  130,000～  138,000</t>
    <phoneticPr fontId="1"/>
  </si>
  <si>
    <t xml:space="preserve">  122,000～  130,000</t>
    <phoneticPr fontId="1"/>
  </si>
  <si>
    <t xml:space="preserve">  114,000～  122,000</t>
    <phoneticPr fontId="1"/>
  </si>
  <si>
    <t xml:space="preserve">  107,000～  114,000</t>
    <phoneticPr fontId="1"/>
  </si>
  <si>
    <t xml:space="preserve">  101,000～  107,000</t>
    <phoneticPr fontId="1"/>
  </si>
  <si>
    <t xml:space="preserve">    93,000～  101,000</t>
    <phoneticPr fontId="1"/>
  </si>
  <si>
    <t xml:space="preserve">    83,000～   93,000</t>
    <phoneticPr fontId="1"/>
  </si>
  <si>
    <t xml:space="preserve">    73,000～   83,000</t>
    <phoneticPr fontId="1"/>
  </si>
  <si>
    <t xml:space="preserve">    63,000～   73,000</t>
    <phoneticPr fontId="1"/>
  </si>
  <si>
    <t xml:space="preserve">    63,000円未満</t>
    <rPh sb="10" eb="11">
      <t>エン</t>
    </rPh>
    <rPh sb="11" eb="13">
      <t>ミマン</t>
    </rPh>
    <phoneticPr fontId="1"/>
  </si>
  <si>
    <t xml:space="preserve">  月   額　（円）</t>
    <rPh sb="9" eb="10">
      <t>エン</t>
    </rPh>
    <phoneticPr fontId="1"/>
  </si>
  <si>
    <t xml:space="preserve"> 標   準   月   額</t>
    <phoneticPr fontId="1"/>
  </si>
  <si>
    <t xml:space="preserve">  標  準  報  酬</t>
    <phoneticPr fontId="1"/>
  </si>
  <si>
    <t xml:space="preserve"> 日   額　（円）</t>
    <rPh sb="8" eb="9">
      <t>エン</t>
    </rPh>
    <phoneticPr fontId="1"/>
  </si>
  <si>
    <t>任意継続保険料月額表</t>
    <rPh sb="0" eb="2">
      <t>ニンイ</t>
    </rPh>
    <rPh sb="2" eb="4">
      <t>ケイゾク</t>
    </rPh>
    <phoneticPr fontId="1"/>
  </si>
  <si>
    <t>一般・調整保険料月額</t>
    <rPh sb="0" eb="2">
      <t>イッパン</t>
    </rPh>
    <rPh sb="3" eb="5">
      <t>チョウセイ</t>
    </rPh>
    <rPh sb="5" eb="8">
      <t>ホケンリョウ</t>
    </rPh>
    <rPh sb="8" eb="10">
      <t>ゲツガク</t>
    </rPh>
    <phoneticPr fontId="1"/>
  </si>
  <si>
    <t>月別係数</t>
  </si>
  <si>
    <t xml:space="preserve"> </t>
  </si>
  <si>
    <t>　　　</t>
  </si>
  <si>
    <t>健康保険組合任意継続被保険者　前納保険料　早見表</t>
  </si>
  <si>
    <t>（一般＋調整）料率</t>
    <rPh sb="4" eb="6">
      <t>チョウセイ</t>
    </rPh>
    <phoneticPr fontId="1"/>
  </si>
  <si>
    <t>‰</t>
  </si>
  <si>
    <t>（単位：円）</t>
  </si>
  <si>
    <t>報酬月額</t>
  </si>
  <si>
    <t>１ｶ月</t>
    <phoneticPr fontId="1"/>
  </si>
  <si>
    <t>２ｶ月</t>
  </si>
  <si>
    <t>３ｶ月</t>
  </si>
  <si>
    <t>４ｶ月</t>
  </si>
  <si>
    <t>５ｶ月</t>
  </si>
  <si>
    <t>６ｶ月</t>
  </si>
  <si>
    <t>７ｶ月</t>
  </si>
  <si>
    <t>８ｶ月</t>
  </si>
  <si>
    <t>９ｶ月</t>
  </si>
  <si>
    <t>１０ｶ月</t>
  </si>
  <si>
    <t>１１ｶ月</t>
  </si>
  <si>
    <t>１２ｶ月</t>
  </si>
  <si>
    <t>計算式</t>
  </si>
  <si>
    <t>健康保険組合任意継続被保険者　前納保険料　早見表（上段全額、下段内介護保険料）</t>
    <rPh sb="25" eb="27">
      <t>ジョウダン</t>
    </rPh>
    <rPh sb="27" eb="29">
      <t>ゼンガク</t>
    </rPh>
    <rPh sb="30" eb="32">
      <t>カダン</t>
    </rPh>
    <rPh sb="32" eb="33">
      <t>ウチ</t>
    </rPh>
    <rPh sb="33" eb="35">
      <t>カイゴ</t>
    </rPh>
    <rPh sb="35" eb="38">
      <t>ホケンリョウ</t>
    </rPh>
    <phoneticPr fontId="6"/>
  </si>
  <si>
    <t>１ｶ月</t>
    <phoneticPr fontId="1"/>
  </si>
  <si>
    <t>介護保険料=(報酬月額＊保険料率(17.00)＊月別係数(円未満切り捨て))</t>
    <rPh sb="0" eb="2">
      <t>カイゴ</t>
    </rPh>
    <rPh sb="2" eb="5">
      <t>ホケンリョウ</t>
    </rPh>
    <phoneticPr fontId="1"/>
  </si>
  <si>
    <r>
      <t>一般・</t>
    </r>
    <r>
      <rPr>
        <b/>
        <sz val="11"/>
        <rFont val="ＭＳ Ｐ明朝"/>
        <family val="1"/>
        <charset val="128"/>
      </rPr>
      <t>介護</t>
    </r>
    <r>
      <rPr>
        <sz val="11"/>
        <rFont val="ＭＳ Ｐ明朝"/>
        <family val="1"/>
        <charset val="128"/>
      </rPr>
      <t>・調整保険料月額</t>
    </r>
    <rPh sb="0" eb="2">
      <t>イッパン</t>
    </rPh>
    <rPh sb="3" eb="5">
      <t>カイゴ</t>
    </rPh>
    <rPh sb="6" eb="8">
      <t>チョウセイ</t>
    </rPh>
    <rPh sb="8" eb="11">
      <t>ホケンリョウ</t>
    </rPh>
    <rPh sb="11" eb="13">
      <t>ゲツガク</t>
    </rPh>
    <phoneticPr fontId="1"/>
  </si>
  <si>
    <r>
      <t>一般保険料＝保険料{(報酬月額＊保険料率(93.00)＊月別係数</t>
    </r>
    <r>
      <rPr>
        <sz val="9"/>
        <rFont val="ＭＳ Ｐ明朝"/>
        <family val="1"/>
        <charset val="128"/>
      </rPr>
      <t>(円未満四捨五入))}-調整保険料{(報酬月額＊保険料率(1.3)＊月別係数(円未満切り捨て))}</t>
    </r>
    <rPh sb="0" eb="2">
      <t>イッパン</t>
    </rPh>
    <rPh sb="2" eb="5">
      <t>ホケンリョウ</t>
    </rPh>
    <rPh sb="6" eb="9">
      <t>ホケンリョウ</t>
    </rPh>
    <rPh sb="33" eb="34">
      <t>エン</t>
    </rPh>
    <rPh sb="34" eb="36">
      <t>ミマン</t>
    </rPh>
    <rPh sb="44" eb="46">
      <t>チョウセイ</t>
    </rPh>
    <rPh sb="74" eb="75">
      <t>キ</t>
    </rPh>
    <rPh sb="76" eb="77">
      <t>ス</t>
    </rPh>
    <phoneticPr fontId="1"/>
  </si>
  <si>
    <r>
      <t>一般保険料</t>
    </r>
    <r>
      <rPr>
        <sz val="10"/>
        <rFont val="ＭＳ Ｐ明朝"/>
        <family val="1"/>
        <charset val="128"/>
      </rPr>
      <t>＝保険料{(報酬月額＊保険料率(93.00)＊月別係数</t>
    </r>
    <r>
      <rPr>
        <sz val="9"/>
        <rFont val="ＭＳ Ｐ明朝"/>
        <family val="1"/>
        <charset val="128"/>
      </rPr>
      <t>(円未満四捨五入))}-</t>
    </r>
    <r>
      <rPr>
        <b/>
        <sz val="9"/>
        <rFont val="ＭＳ Ｐ明朝"/>
        <family val="1"/>
        <charset val="128"/>
      </rPr>
      <t>調整保険料</t>
    </r>
    <r>
      <rPr>
        <sz val="9"/>
        <rFont val="ＭＳ Ｐ明朝"/>
        <family val="1"/>
        <charset val="128"/>
      </rPr>
      <t>{(報酬月額＊保険料率(1.3)＊月別係数(円未満切り捨て))}</t>
    </r>
    <rPh sb="0" eb="2">
      <t>イッパン</t>
    </rPh>
    <rPh sb="2" eb="5">
      <t>ホケンリョウ</t>
    </rPh>
    <rPh sb="6" eb="9">
      <t>ホケンリョウ</t>
    </rPh>
    <rPh sb="33" eb="34">
      <t>エン</t>
    </rPh>
    <rPh sb="34" eb="36">
      <t>ミマン</t>
    </rPh>
    <rPh sb="44" eb="46">
      <t>チョウセイ</t>
    </rPh>
    <rPh sb="74" eb="75">
      <t>キ</t>
    </rPh>
    <rPh sb="76" eb="77">
      <t>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</si>
</sst>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#,##0_ "/>
    <numFmt numFmtId="177" formatCode="0.00000000"/>
    <numFmt numFmtId="178" formatCode="#,##0.00_ ;[Red]\-#,##0.00\ "/>
    <numFmt numFmtId="179" formatCode="#,##0.0_ ;[Red]\-#,##0.0\ "/>
  </numFmts>
  <fonts count="16" x14ac:knownFonts="1">
    <font>
      <sz val="12"/>
      <name val="System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System"/>
      <charset val="128"/>
    </font>
    <font>
      <sz val="6"/>
      <name val="System"/>
      <charset val="128"/>
    </font>
    <font>
      <sz val="9"/>
      <name val="ＭＳ Ｐ明朝"/>
      <family val="1"/>
      <charset val="128"/>
    </font>
    <font>
      <sz val="10"/>
      <name val="System"/>
      <charset val="128"/>
    </font>
    <font>
      <sz val="11"/>
      <name val="System"/>
      <charset val="128"/>
    </font>
    <font>
      <b/>
      <sz val="12"/>
      <name val="ＭＳ Ｐ明朝"/>
      <family val="1"/>
      <charset val="128"/>
    </font>
    <font>
      <b/>
      <sz val="12"/>
      <color indexed="18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sz val="18"/>
      <name val="ＭＳ Ｐ明朝"/>
      <family val="1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 applyProtection="1"/>
    <xf numFmtId="0" fontId="14" fillId="0" borderId="0" xfId="0" applyFont="1" applyAlignment="1" applyProtection="1">
      <alignment horizontal="center" vertical="center"/>
    </xf>
    <xf numFmtId="0" fontId="3" fillId="0" borderId="0" xfId="0" applyFont="1" applyProtection="1"/>
    <xf numFmtId="0" fontId="3" fillId="0" borderId="0" xfId="0" applyFont="1" applyBorder="1" applyProtection="1"/>
    <xf numFmtId="0" fontId="8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Protection="1"/>
    <xf numFmtId="0" fontId="4" fillId="0" borderId="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9" fillId="0" borderId="25" xfId="0" applyFont="1" applyBorder="1" applyAlignment="1" applyProtection="1">
      <alignment horizontal="center" vertical="center"/>
    </xf>
    <xf numFmtId="0" fontId="9" fillId="0" borderId="26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9" fillId="0" borderId="36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176" fontId="4" fillId="0" borderId="18" xfId="0" applyNumberFormat="1" applyFont="1" applyBorder="1" applyAlignment="1" applyProtection="1">
      <alignment horizontal="center" vertical="center"/>
    </xf>
    <xf numFmtId="176" fontId="4" fillId="0" borderId="19" xfId="0" applyNumberFormat="1" applyFont="1" applyBorder="1" applyAlignment="1" applyProtection="1">
      <alignment horizontal="center" vertical="center"/>
    </xf>
    <xf numFmtId="176" fontId="4" fillId="0" borderId="33" xfId="0" applyNumberFormat="1" applyFont="1" applyBorder="1" applyAlignment="1" applyProtection="1">
      <alignment horizontal="center" vertical="center"/>
    </xf>
    <xf numFmtId="176" fontId="4" fillId="0" borderId="37" xfId="0" applyNumberFormat="1" applyFont="1" applyBorder="1" applyAlignment="1" applyProtection="1">
      <alignment horizontal="center" vertical="center"/>
    </xf>
    <xf numFmtId="176" fontId="2" fillId="0" borderId="6" xfId="0" applyNumberFormat="1" applyFont="1" applyBorder="1" applyAlignment="1" applyProtection="1">
      <alignment vertical="center"/>
    </xf>
    <xf numFmtId="176" fontId="2" fillId="0" borderId="7" xfId="0" applyNumberFormat="1" applyFont="1" applyBorder="1" applyAlignment="1" applyProtection="1">
      <alignment vertical="center"/>
    </xf>
    <xf numFmtId="49" fontId="2" fillId="0" borderId="7" xfId="0" applyNumberFormat="1" applyFont="1" applyBorder="1" applyAlignment="1" applyProtection="1">
      <alignment vertical="center"/>
    </xf>
    <xf numFmtId="176" fontId="2" fillId="0" borderId="34" xfId="0" applyNumberFormat="1" applyFont="1" applyBorder="1" applyAlignment="1" applyProtection="1">
      <alignment vertical="center"/>
    </xf>
    <xf numFmtId="176" fontId="2" fillId="0" borderId="19" xfId="0" applyNumberFormat="1" applyFont="1" applyBorder="1" applyAlignment="1" applyProtection="1">
      <alignment vertical="center"/>
    </xf>
    <xf numFmtId="176" fontId="2" fillId="0" borderId="55" xfId="0" applyNumberFormat="1" applyFont="1" applyBorder="1" applyAlignment="1" applyProtection="1">
      <alignment vertical="center"/>
    </xf>
    <xf numFmtId="176" fontId="2" fillId="0" borderId="18" xfId="0" applyNumberFormat="1" applyFont="1" applyBorder="1" applyAlignment="1" applyProtection="1">
      <alignment vertical="center"/>
    </xf>
    <xf numFmtId="176" fontId="2" fillId="0" borderId="38" xfId="0" applyNumberFormat="1" applyFont="1" applyBorder="1" applyAlignment="1" applyProtection="1">
      <alignment vertical="center"/>
    </xf>
    <xf numFmtId="176" fontId="2" fillId="0" borderId="0" xfId="0" applyNumberFormat="1" applyFont="1" applyProtection="1"/>
    <xf numFmtId="176" fontId="2" fillId="0" borderId="8" xfId="0" applyNumberFormat="1" applyFont="1" applyBorder="1" applyAlignment="1" applyProtection="1">
      <alignment vertical="center"/>
    </xf>
    <xf numFmtId="176" fontId="2" fillId="0" borderId="9" xfId="0" applyNumberFormat="1" applyFont="1" applyBorder="1" applyAlignment="1" applyProtection="1">
      <alignment vertical="center"/>
    </xf>
    <xf numFmtId="49" fontId="2" fillId="0" borderId="9" xfId="0" applyNumberFormat="1" applyFont="1" applyBorder="1" applyAlignment="1" applyProtection="1">
      <alignment vertical="center"/>
    </xf>
    <xf numFmtId="176" fontId="2" fillId="0" borderId="35" xfId="0" applyNumberFormat="1" applyFont="1" applyBorder="1" applyAlignment="1" applyProtection="1">
      <alignment vertical="center"/>
    </xf>
    <xf numFmtId="176" fontId="2" fillId="0" borderId="13" xfId="0" applyNumberFormat="1" applyFont="1" applyBorder="1" applyAlignment="1" applyProtection="1">
      <alignment vertical="center"/>
    </xf>
    <xf numFmtId="176" fontId="2" fillId="0" borderId="4" xfId="0" applyNumberFormat="1" applyFont="1" applyBorder="1" applyAlignment="1" applyProtection="1">
      <alignment vertical="center"/>
    </xf>
    <xf numFmtId="176" fontId="2" fillId="0" borderId="39" xfId="0" applyNumberFormat="1" applyFont="1" applyBorder="1" applyAlignment="1" applyProtection="1">
      <alignment vertical="center"/>
    </xf>
    <xf numFmtId="176" fontId="2" fillId="0" borderId="10" xfId="0" applyNumberFormat="1" applyFont="1" applyBorder="1" applyAlignment="1" applyProtection="1">
      <alignment vertical="center"/>
    </xf>
    <xf numFmtId="176" fontId="2" fillId="0" borderId="11" xfId="0" applyNumberFormat="1" applyFont="1" applyBorder="1" applyAlignment="1" applyProtection="1">
      <alignment vertical="center"/>
    </xf>
    <xf numFmtId="49" fontId="2" fillId="0" borderId="11" xfId="0" applyNumberFormat="1" applyFont="1" applyBorder="1" applyAlignment="1" applyProtection="1">
      <alignment vertical="center"/>
    </xf>
    <xf numFmtId="176" fontId="2" fillId="0" borderId="40" xfId="0" applyNumberFormat="1" applyFont="1" applyBorder="1" applyAlignment="1" applyProtection="1">
      <alignment vertical="center"/>
    </xf>
    <xf numFmtId="176" fontId="2" fillId="0" borderId="14" xfId="0" applyNumberFormat="1" applyFont="1" applyBorder="1" applyAlignment="1" applyProtection="1">
      <alignment vertical="center"/>
    </xf>
    <xf numFmtId="176" fontId="2" fillId="0" borderId="5" xfId="0" applyNumberFormat="1" applyFont="1" applyBorder="1" applyAlignment="1" applyProtection="1">
      <alignment vertical="center"/>
    </xf>
    <xf numFmtId="176" fontId="2" fillId="0" borderId="41" xfId="0" applyNumberFormat="1" applyFont="1" applyBorder="1" applyAlignment="1" applyProtection="1">
      <alignment vertical="center"/>
    </xf>
    <xf numFmtId="0" fontId="10" fillId="0" borderId="0" xfId="0" applyNumberFormat="1" applyFont="1" applyFill="1" applyAlignment="1" applyProtection="1">
      <alignment horizontal="center"/>
    </xf>
    <xf numFmtId="177" fontId="4" fillId="0" borderId="0" xfId="0" applyNumberFormat="1" applyFont="1" applyFill="1" applyProtection="1"/>
    <xf numFmtId="0" fontId="4" fillId="0" borderId="0" xfId="0" applyNumberFormat="1" applyFont="1" applyFill="1" applyProtection="1"/>
    <xf numFmtId="0" fontId="2" fillId="0" borderId="0" xfId="0" applyNumberFormat="1" applyFont="1" applyProtection="1"/>
    <xf numFmtId="0" fontId="10" fillId="0" borderId="0" xfId="0" applyNumberFormat="1" applyFont="1" applyFill="1" applyAlignment="1" applyProtection="1">
      <alignment horizontal="left" vertical="center"/>
    </xf>
    <xf numFmtId="0" fontId="10" fillId="0" borderId="0" xfId="0" quotePrefix="1" applyNumberFormat="1" applyFont="1" applyFill="1" applyAlignment="1" applyProtection="1">
      <alignment horizontal="left" vertical="center"/>
    </xf>
    <xf numFmtId="0" fontId="10" fillId="0" borderId="0" xfId="0" applyNumberFormat="1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vertical="center"/>
    </xf>
    <xf numFmtId="0" fontId="10" fillId="0" borderId="0" xfId="0" applyNumberFormat="1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178" fontId="11" fillId="0" borderId="0" xfId="0" applyNumberFormat="1" applyFont="1" applyFill="1" applyAlignment="1" applyProtection="1">
      <alignment vertical="center"/>
    </xf>
    <xf numFmtId="5" fontId="10" fillId="0" borderId="42" xfId="0" applyNumberFormat="1" applyFont="1" applyFill="1" applyBorder="1" applyAlignment="1" applyProtection="1">
      <alignment horizontal="center" vertical="center"/>
    </xf>
    <xf numFmtId="5" fontId="10" fillId="0" borderId="23" xfId="0" applyNumberFormat="1" applyFont="1" applyFill="1" applyBorder="1" applyAlignment="1" applyProtection="1">
      <alignment horizontal="center" vertical="center"/>
    </xf>
    <xf numFmtId="5" fontId="10" fillId="0" borderId="43" xfId="0" applyNumberFormat="1" applyFont="1" applyFill="1" applyBorder="1" applyAlignment="1" applyProtection="1">
      <alignment horizontal="center" vertical="center"/>
    </xf>
    <xf numFmtId="5" fontId="2" fillId="0" borderId="44" xfId="0" applyNumberFormat="1" applyFont="1" applyFill="1" applyBorder="1" applyAlignment="1" applyProtection="1">
      <alignment horizontal="center" vertical="center"/>
    </xf>
    <xf numFmtId="176" fontId="2" fillId="0" borderId="12" xfId="0" applyNumberFormat="1" applyFont="1" applyFill="1" applyBorder="1" applyProtection="1"/>
    <xf numFmtId="176" fontId="2" fillId="0" borderId="45" xfId="0" applyNumberFormat="1" applyFont="1" applyFill="1" applyBorder="1" applyProtection="1"/>
    <xf numFmtId="0" fontId="3" fillId="0" borderId="0" xfId="0" applyFont="1" applyFill="1" applyBorder="1" applyProtection="1"/>
    <xf numFmtId="5" fontId="2" fillId="0" borderId="46" xfId="0" applyNumberFormat="1" applyFont="1" applyFill="1" applyBorder="1" applyAlignment="1" applyProtection="1">
      <alignment horizontal="center" vertical="center"/>
    </xf>
    <xf numFmtId="176" fontId="2" fillId="0" borderId="47" xfId="0" applyNumberFormat="1" applyFont="1" applyFill="1" applyBorder="1" applyProtection="1"/>
    <xf numFmtId="176" fontId="2" fillId="0" borderId="48" xfId="0" applyNumberFormat="1" applyFont="1" applyFill="1" applyBorder="1" applyProtection="1"/>
    <xf numFmtId="0" fontId="3" fillId="0" borderId="0" xfId="0" applyNumberFormat="1" applyFont="1" applyFill="1" applyAlignment="1" applyProtection="1">
      <alignment vertical="center"/>
    </xf>
    <xf numFmtId="0" fontId="12" fillId="0" borderId="0" xfId="0" applyNumberFormat="1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2" fillId="0" borderId="0" xfId="0" applyFont="1" applyFill="1" applyProtection="1"/>
    <xf numFmtId="0" fontId="2" fillId="0" borderId="0" xfId="0" applyFont="1" applyBorder="1" applyProtection="1"/>
    <xf numFmtId="0" fontId="10" fillId="0" borderId="49" xfId="0" applyNumberFormat="1" applyFont="1" applyFill="1" applyBorder="1" applyAlignment="1" applyProtection="1">
      <alignment horizontal="left" vertical="center"/>
    </xf>
    <xf numFmtId="0" fontId="10" fillId="0" borderId="25" xfId="0" quotePrefix="1" applyNumberFormat="1" applyFont="1" applyFill="1" applyBorder="1" applyAlignment="1" applyProtection="1">
      <alignment horizontal="center" vertical="center"/>
    </xf>
    <xf numFmtId="178" fontId="11" fillId="0" borderId="50" xfId="0" applyNumberFormat="1" applyFont="1" applyFill="1" applyBorder="1" applyAlignment="1" applyProtection="1">
      <alignment vertical="center"/>
    </xf>
    <xf numFmtId="179" fontId="11" fillId="0" borderId="50" xfId="0" applyNumberFormat="1" applyFont="1" applyFill="1" applyBorder="1" applyAlignment="1" applyProtection="1">
      <alignment vertical="center"/>
    </xf>
    <xf numFmtId="0" fontId="10" fillId="0" borderId="50" xfId="0" applyNumberFormat="1" applyFont="1" applyFill="1" applyBorder="1" applyAlignment="1" applyProtection="1">
      <alignment vertical="center"/>
    </xf>
    <xf numFmtId="0" fontId="10" fillId="0" borderId="51" xfId="0" applyNumberFormat="1" applyFont="1" applyFill="1" applyBorder="1" applyAlignment="1" applyProtection="1">
      <alignment vertical="center"/>
    </xf>
    <xf numFmtId="5" fontId="10" fillId="0" borderId="44" xfId="0" applyNumberFormat="1" applyFont="1" applyFill="1" applyBorder="1" applyAlignment="1" applyProtection="1">
      <alignment horizontal="center" vertical="center"/>
    </xf>
    <xf numFmtId="5" fontId="10" fillId="0" borderId="12" xfId="0" applyNumberFormat="1" applyFont="1" applyFill="1" applyBorder="1" applyAlignment="1" applyProtection="1">
      <alignment horizontal="center" vertical="center"/>
    </xf>
    <xf numFmtId="5" fontId="10" fillId="0" borderId="45" xfId="0" applyNumberFormat="1" applyFont="1" applyFill="1" applyBorder="1" applyAlignment="1" applyProtection="1">
      <alignment horizontal="center" vertical="center"/>
    </xf>
    <xf numFmtId="5" fontId="2" fillId="0" borderId="52" xfId="0" applyNumberFormat="1" applyFont="1" applyFill="1" applyBorder="1" applyAlignment="1" applyProtection="1">
      <alignment horizontal="center" vertical="center"/>
    </xf>
    <xf numFmtId="176" fontId="10" fillId="0" borderId="20" xfId="0" applyNumberFormat="1" applyFont="1" applyFill="1" applyBorder="1" applyProtection="1"/>
    <xf numFmtId="176" fontId="10" fillId="0" borderId="17" xfId="0" applyNumberFormat="1" applyFont="1" applyFill="1" applyBorder="1" applyProtection="1"/>
    <xf numFmtId="0" fontId="3" fillId="0" borderId="0" xfId="0" applyNumberFormat="1" applyFont="1" applyFill="1" applyBorder="1" applyProtection="1"/>
    <xf numFmtId="0" fontId="5" fillId="0" borderId="3" xfId="0" applyFont="1" applyFill="1" applyBorder="1" applyAlignment="1" applyProtection="1">
      <alignment horizontal="center" vertical="center"/>
    </xf>
    <xf numFmtId="176" fontId="3" fillId="0" borderId="22" xfId="0" applyNumberFormat="1" applyFont="1" applyFill="1" applyBorder="1" applyProtection="1"/>
    <xf numFmtId="176" fontId="3" fillId="0" borderId="32" xfId="0" applyNumberFormat="1" applyFont="1" applyFill="1" applyBorder="1" applyProtection="1"/>
    <xf numFmtId="0" fontId="3" fillId="0" borderId="0" xfId="0" applyNumberFormat="1" applyFont="1" applyBorder="1" applyProtection="1"/>
    <xf numFmtId="5" fontId="2" fillId="0" borderId="1" xfId="0" applyNumberFormat="1" applyFont="1" applyFill="1" applyBorder="1" applyAlignment="1" applyProtection="1">
      <alignment horizontal="center" vertical="center"/>
    </xf>
    <xf numFmtId="176" fontId="10" fillId="0" borderId="15" xfId="0" applyNumberFormat="1" applyFont="1" applyFill="1" applyBorder="1" applyProtection="1"/>
    <xf numFmtId="176" fontId="10" fillId="0" borderId="30" xfId="0" applyNumberFormat="1" applyFont="1" applyFill="1" applyBorder="1" applyProtection="1"/>
    <xf numFmtId="0" fontId="5" fillId="0" borderId="53" xfId="0" applyFont="1" applyFill="1" applyBorder="1" applyAlignment="1" applyProtection="1">
      <alignment horizontal="center" vertical="center"/>
    </xf>
    <xf numFmtId="176" fontId="3" fillId="0" borderId="16" xfId="0" applyNumberFormat="1" applyFont="1" applyFill="1" applyBorder="1" applyProtection="1"/>
    <xf numFmtId="176" fontId="3" fillId="0" borderId="54" xfId="0" applyNumberFormat="1" applyFont="1" applyFill="1" applyBorder="1" applyProtection="1"/>
    <xf numFmtId="0" fontId="2" fillId="0" borderId="0" xfId="0" applyNumberFormat="1" applyFont="1" applyBorder="1" applyProtection="1"/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  <pageSetUpPr fitToPage="1"/>
  </sheetPr>
  <dimension ref="A1:K31"/>
  <sheetViews>
    <sheetView tabSelected="1" zoomScale="60" zoomScaleNormal="60" workbookViewId="0">
      <selection activeCell="E12" sqref="E12"/>
    </sheetView>
  </sheetViews>
  <sheetFormatPr defaultRowHeight="14.4" x14ac:dyDescent="0.2"/>
  <cols>
    <col min="1" max="1" width="4.5" style="1" customWidth="1"/>
    <col min="2" max="2" width="6.625" style="1" customWidth="1"/>
    <col min="3" max="3" width="15.375" style="1" bestFit="1" customWidth="1"/>
    <col min="4" max="4" width="14.75" style="1" bestFit="1" customWidth="1"/>
    <col min="5" max="5" width="26.375" style="1" bestFit="1" customWidth="1"/>
    <col min="6" max="10" width="11.625" style="1" customWidth="1"/>
    <col min="11" max="16384" width="9" style="1"/>
  </cols>
  <sheetData>
    <row r="1" spans="1:11" ht="15" customHeight="1" x14ac:dyDescent="0.2"/>
    <row r="2" spans="1:11" ht="30.75" customHeight="1" x14ac:dyDescent="0.2">
      <c r="A2" s="2" t="s">
        <v>37</v>
      </c>
      <c r="B2" s="2"/>
      <c r="C2" s="2"/>
      <c r="D2" s="2"/>
      <c r="E2" s="2"/>
      <c r="F2" s="2"/>
      <c r="G2" s="2"/>
      <c r="H2" s="2"/>
      <c r="I2" s="2"/>
      <c r="J2" s="2"/>
    </row>
    <row r="3" spans="1:11" s="3" customFormat="1" ht="15" customHeight="1" thickBot="1" x14ac:dyDescent="0.2">
      <c r="B3" s="4"/>
      <c r="C3" s="5"/>
      <c r="D3" s="5"/>
      <c r="E3" s="6"/>
      <c r="F3" s="5"/>
      <c r="G3" s="5"/>
      <c r="H3" s="5"/>
      <c r="I3" s="6"/>
      <c r="J3" s="5"/>
    </row>
    <row r="4" spans="1:11" s="7" customFormat="1" ht="20.25" customHeight="1" x14ac:dyDescent="0.2">
      <c r="B4" s="8" t="s">
        <v>0</v>
      </c>
      <c r="C4" s="9" t="s">
        <v>35</v>
      </c>
      <c r="D4" s="9"/>
      <c r="E4" s="10" t="s">
        <v>34</v>
      </c>
      <c r="F4" s="11" t="s">
        <v>3</v>
      </c>
      <c r="G4" s="12"/>
      <c r="H4" s="12"/>
      <c r="I4" s="12"/>
      <c r="J4" s="13"/>
    </row>
    <row r="5" spans="1:11" s="7" customFormat="1" ht="20.25" customHeight="1" x14ac:dyDescent="0.2">
      <c r="B5" s="14"/>
      <c r="C5" s="15"/>
      <c r="D5" s="15"/>
      <c r="E5" s="16"/>
      <c r="F5" s="17" t="s">
        <v>63</v>
      </c>
      <c r="G5" s="18"/>
      <c r="H5" s="19"/>
      <c r="I5" s="17" t="s">
        <v>38</v>
      </c>
      <c r="J5" s="20"/>
    </row>
    <row r="6" spans="1:11" s="7" customFormat="1" ht="20.25" customHeight="1" x14ac:dyDescent="0.2">
      <c r="B6" s="21" t="s">
        <v>1</v>
      </c>
      <c r="C6" s="22" t="s">
        <v>33</v>
      </c>
      <c r="D6" s="22" t="s">
        <v>36</v>
      </c>
      <c r="E6" s="23" t="s">
        <v>4</v>
      </c>
      <c r="F6" s="24" t="s">
        <v>2</v>
      </c>
      <c r="G6" s="25" t="s">
        <v>5</v>
      </c>
      <c r="H6" s="26" t="s">
        <v>6</v>
      </c>
      <c r="I6" s="24" t="s">
        <v>7</v>
      </c>
      <c r="J6" s="27" t="s">
        <v>6</v>
      </c>
    </row>
    <row r="7" spans="1:11" ht="39" customHeight="1" x14ac:dyDescent="0.2">
      <c r="B7" s="28">
        <v>1</v>
      </c>
      <c r="C7" s="29">
        <v>58000</v>
      </c>
      <c r="D7" s="29">
        <f>ROUND(C7/30,-1)</f>
        <v>1930</v>
      </c>
      <c r="E7" s="30" t="s">
        <v>32</v>
      </c>
      <c r="F7" s="31">
        <f>C7*93/1000</f>
        <v>5394</v>
      </c>
      <c r="G7" s="32">
        <f>C7*17/1000</f>
        <v>986</v>
      </c>
      <c r="H7" s="33">
        <f>SUM(F7:G7)</f>
        <v>6380</v>
      </c>
      <c r="I7" s="34">
        <f>C7*93/1000</f>
        <v>5394</v>
      </c>
      <c r="J7" s="35">
        <f t="shared" ref="J7:J31" si="0">SUM(I7:I7)</f>
        <v>5394</v>
      </c>
      <c r="K7" s="36"/>
    </row>
    <row r="8" spans="1:11" ht="39" customHeight="1" x14ac:dyDescent="0.2">
      <c r="B8" s="37">
        <v>2</v>
      </c>
      <c r="C8" s="38">
        <v>68000</v>
      </c>
      <c r="D8" s="38">
        <f>ROUND(C8/30,-1)</f>
        <v>2270</v>
      </c>
      <c r="E8" s="39" t="s">
        <v>31</v>
      </c>
      <c r="F8" s="40">
        <f t="shared" ref="F8:F31" si="1">C8*93/1000</f>
        <v>6324</v>
      </c>
      <c r="G8" s="41">
        <f t="shared" ref="G8:G31" si="2">C8*17/1000</f>
        <v>1156</v>
      </c>
      <c r="H8" s="42">
        <f>SUM(F8:G8)</f>
        <v>7480</v>
      </c>
      <c r="I8" s="40">
        <f>C8*93/1000</f>
        <v>6324</v>
      </c>
      <c r="J8" s="43">
        <f t="shared" si="0"/>
        <v>6324</v>
      </c>
      <c r="K8" s="36"/>
    </row>
    <row r="9" spans="1:11" ht="39" customHeight="1" x14ac:dyDescent="0.2">
      <c r="B9" s="37">
        <v>3</v>
      </c>
      <c r="C9" s="38">
        <v>78000</v>
      </c>
      <c r="D9" s="38">
        <f>ROUND(C9/30,-1)</f>
        <v>2600</v>
      </c>
      <c r="E9" s="39" t="s">
        <v>30</v>
      </c>
      <c r="F9" s="40">
        <f t="shared" si="1"/>
        <v>7254</v>
      </c>
      <c r="G9" s="41">
        <f t="shared" si="2"/>
        <v>1326</v>
      </c>
      <c r="H9" s="42">
        <f>SUM(F9:G9)</f>
        <v>8580</v>
      </c>
      <c r="I9" s="40">
        <f t="shared" ref="I9:I30" si="3">C9*93/1000</f>
        <v>7254</v>
      </c>
      <c r="J9" s="43">
        <f t="shared" si="0"/>
        <v>7254</v>
      </c>
      <c r="K9" s="36"/>
    </row>
    <row r="10" spans="1:11" ht="39" customHeight="1" x14ac:dyDescent="0.2">
      <c r="B10" s="37">
        <v>4</v>
      </c>
      <c r="C10" s="38">
        <v>88000</v>
      </c>
      <c r="D10" s="38">
        <f>ROUND(C10/30,-1)</f>
        <v>2930</v>
      </c>
      <c r="E10" s="39" t="s">
        <v>29</v>
      </c>
      <c r="F10" s="40">
        <f t="shared" si="1"/>
        <v>8184</v>
      </c>
      <c r="G10" s="41">
        <f t="shared" si="2"/>
        <v>1496</v>
      </c>
      <c r="H10" s="42">
        <f>SUM(F10:G10)</f>
        <v>9680</v>
      </c>
      <c r="I10" s="40">
        <f t="shared" si="3"/>
        <v>8184</v>
      </c>
      <c r="J10" s="43">
        <f t="shared" si="0"/>
        <v>8184</v>
      </c>
      <c r="K10" s="36"/>
    </row>
    <row r="11" spans="1:11" ht="39" customHeight="1" x14ac:dyDescent="0.2">
      <c r="B11" s="37">
        <v>5</v>
      </c>
      <c r="C11" s="38">
        <v>98000</v>
      </c>
      <c r="D11" s="38">
        <f>ROUND(C11/30,-1)</f>
        <v>3270</v>
      </c>
      <c r="E11" s="39" t="s">
        <v>28</v>
      </c>
      <c r="F11" s="40">
        <f t="shared" si="1"/>
        <v>9114</v>
      </c>
      <c r="G11" s="41">
        <f t="shared" si="2"/>
        <v>1666</v>
      </c>
      <c r="H11" s="42">
        <f>SUM(F11:G11)</f>
        <v>10780</v>
      </c>
      <c r="I11" s="40">
        <f t="shared" si="3"/>
        <v>9114</v>
      </c>
      <c r="J11" s="43">
        <f t="shared" si="0"/>
        <v>9114</v>
      </c>
      <c r="K11" s="36"/>
    </row>
    <row r="12" spans="1:11" ht="39" customHeight="1" x14ac:dyDescent="0.2">
      <c r="B12" s="37">
        <v>6</v>
      </c>
      <c r="C12" s="38">
        <v>104000</v>
      </c>
      <c r="D12" s="38">
        <f t="shared" ref="D12:D31" si="4">ROUND(C12/30,-1)</f>
        <v>3470</v>
      </c>
      <c r="E12" s="39" t="s">
        <v>27</v>
      </c>
      <c r="F12" s="40">
        <f t="shared" si="1"/>
        <v>9672</v>
      </c>
      <c r="G12" s="41">
        <f t="shared" si="2"/>
        <v>1768</v>
      </c>
      <c r="H12" s="42">
        <f t="shared" ref="H12:H31" si="5">SUM(F12:G12)</f>
        <v>11440</v>
      </c>
      <c r="I12" s="40">
        <f t="shared" si="3"/>
        <v>9672</v>
      </c>
      <c r="J12" s="43">
        <f t="shared" si="0"/>
        <v>9672</v>
      </c>
      <c r="K12" s="36"/>
    </row>
    <row r="13" spans="1:11" ht="39" customHeight="1" x14ac:dyDescent="0.2">
      <c r="B13" s="37">
        <v>7</v>
      </c>
      <c r="C13" s="38">
        <v>110000</v>
      </c>
      <c r="D13" s="38">
        <f t="shared" si="4"/>
        <v>3670</v>
      </c>
      <c r="E13" s="39" t="s">
        <v>26</v>
      </c>
      <c r="F13" s="40">
        <f t="shared" si="1"/>
        <v>10230</v>
      </c>
      <c r="G13" s="41">
        <f t="shared" si="2"/>
        <v>1870</v>
      </c>
      <c r="H13" s="42">
        <f t="shared" si="5"/>
        <v>12100</v>
      </c>
      <c r="I13" s="40">
        <f t="shared" si="3"/>
        <v>10230</v>
      </c>
      <c r="J13" s="43">
        <f t="shared" si="0"/>
        <v>10230</v>
      </c>
      <c r="K13" s="36"/>
    </row>
    <row r="14" spans="1:11" ht="39" customHeight="1" x14ac:dyDescent="0.2">
      <c r="B14" s="37">
        <v>8</v>
      </c>
      <c r="C14" s="38">
        <v>118000</v>
      </c>
      <c r="D14" s="38">
        <f t="shared" si="4"/>
        <v>3930</v>
      </c>
      <c r="E14" s="39" t="s">
        <v>25</v>
      </c>
      <c r="F14" s="40">
        <f t="shared" si="1"/>
        <v>10974</v>
      </c>
      <c r="G14" s="41">
        <f t="shared" si="2"/>
        <v>2006</v>
      </c>
      <c r="H14" s="42">
        <f t="shared" si="5"/>
        <v>12980</v>
      </c>
      <c r="I14" s="40">
        <f t="shared" si="3"/>
        <v>10974</v>
      </c>
      <c r="J14" s="43">
        <f t="shared" si="0"/>
        <v>10974</v>
      </c>
      <c r="K14" s="36"/>
    </row>
    <row r="15" spans="1:11" ht="39" customHeight="1" x14ac:dyDescent="0.2">
      <c r="B15" s="37">
        <v>9</v>
      </c>
      <c r="C15" s="38">
        <v>126000</v>
      </c>
      <c r="D15" s="38">
        <f t="shared" si="4"/>
        <v>4200</v>
      </c>
      <c r="E15" s="39" t="s">
        <v>24</v>
      </c>
      <c r="F15" s="40">
        <f t="shared" si="1"/>
        <v>11718</v>
      </c>
      <c r="G15" s="41">
        <f t="shared" si="2"/>
        <v>2142</v>
      </c>
      <c r="H15" s="42">
        <f t="shared" si="5"/>
        <v>13860</v>
      </c>
      <c r="I15" s="40">
        <f t="shared" si="3"/>
        <v>11718</v>
      </c>
      <c r="J15" s="43">
        <f t="shared" si="0"/>
        <v>11718</v>
      </c>
      <c r="K15" s="36"/>
    </row>
    <row r="16" spans="1:11" ht="39" customHeight="1" x14ac:dyDescent="0.2">
      <c r="B16" s="37">
        <v>10</v>
      </c>
      <c r="C16" s="38">
        <v>134000</v>
      </c>
      <c r="D16" s="38">
        <f t="shared" si="4"/>
        <v>4470</v>
      </c>
      <c r="E16" s="39" t="s">
        <v>23</v>
      </c>
      <c r="F16" s="40">
        <f t="shared" si="1"/>
        <v>12462</v>
      </c>
      <c r="G16" s="41">
        <f t="shared" si="2"/>
        <v>2278</v>
      </c>
      <c r="H16" s="42">
        <f t="shared" si="5"/>
        <v>14740</v>
      </c>
      <c r="I16" s="40">
        <f t="shared" si="3"/>
        <v>12462</v>
      </c>
      <c r="J16" s="43">
        <f t="shared" si="0"/>
        <v>12462</v>
      </c>
      <c r="K16" s="36"/>
    </row>
    <row r="17" spans="2:11" ht="39" customHeight="1" x14ac:dyDescent="0.2">
      <c r="B17" s="37">
        <v>11</v>
      </c>
      <c r="C17" s="38">
        <v>142000</v>
      </c>
      <c r="D17" s="38">
        <f t="shared" si="4"/>
        <v>4730</v>
      </c>
      <c r="E17" s="39" t="s">
        <v>22</v>
      </c>
      <c r="F17" s="40">
        <f t="shared" si="1"/>
        <v>13206</v>
      </c>
      <c r="G17" s="41">
        <f t="shared" si="2"/>
        <v>2414</v>
      </c>
      <c r="H17" s="42">
        <f t="shared" si="5"/>
        <v>15620</v>
      </c>
      <c r="I17" s="40">
        <f t="shared" si="3"/>
        <v>13206</v>
      </c>
      <c r="J17" s="43">
        <f t="shared" si="0"/>
        <v>13206</v>
      </c>
      <c r="K17" s="36"/>
    </row>
    <row r="18" spans="2:11" ht="39" customHeight="1" x14ac:dyDescent="0.2">
      <c r="B18" s="37">
        <v>12</v>
      </c>
      <c r="C18" s="38">
        <v>150000</v>
      </c>
      <c r="D18" s="38">
        <f t="shared" si="4"/>
        <v>5000</v>
      </c>
      <c r="E18" s="39" t="s">
        <v>21</v>
      </c>
      <c r="F18" s="40">
        <f t="shared" si="1"/>
        <v>13950</v>
      </c>
      <c r="G18" s="41">
        <f t="shared" si="2"/>
        <v>2550</v>
      </c>
      <c r="H18" s="42">
        <f t="shared" si="5"/>
        <v>16500</v>
      </c>
      <c r="I18" s="40">
        <f t="shared" si="3"/>
        <v>13950</v>
      </c>
      <c r="J18" s="43">
        <f t="shared" si="0"/>
        <v>13950</v>
      </c>
      <c r="K18" s="36"/>
    </row>
    <row r="19" spans="2:11" ht="39" customHeight="1" x14ac:dyDescent="0.2">
      <c r="B19" s="37">
        <v>13</v>
      </c>
      <c r="C19" s="38">
        <v>160000</v>
      </c>
      <c r="D19" s="38">
        <f t="shared" si="4"/>
        <v>5330</v>
      </c>
      <c r="E19" s="39" t="s">
        <v>20</v>
      </c>
      <c r="F19" s="40">
        <f t="shared" si="1"/>
        <v>14880</v>
      </c>
      <c r="G19" s="41">
        <f t="shared" si="2"/>
        <v>2720</v>
      </c>
      <c r="H19" s="42">
        <f t="shared" si="5"/>
        <v>17600</v>
      </c>
      <c r="I19" s="40">
        <f t="shared" si="3"/>
        <v>14880</v>
      </c>
      <c r="J19" s="43">
        <f t="shared" si="0"/>
        <v>14880</v>
      </c>
      <c r="K19" s="36"/>
    </row>
    <row r="20" spans="2:11" ht="39" customHeight="1" x14ac:dyDescent="0.2">
      <c r="B20" s="37">
        <v>14</v>
      </c>
      <c r="C20" s="38">
        <v>170000</v>
      </c>
      <c r="D20" s="38">
        <f t="shared" si="4"/>
        <v>5670</v>
      </c>
      <c r="E20" s="39" t="s">
        <v>19</v>
      </c>
      <c r="F20" s="40">
        <f t="shared" si="1"/>
        <v>15810</v>
      </c>
      <c r="G20" s="41">
        <f t="shared" si="2"/>
        <v>2890</v>
      </c>
      <c r="H20" s="42">
        <f t="shared" si="5"/>
        <v>18700</v>
      </c>
      <c r="I20" s="40">
        <f t="shared" si="3"/>
        <v>15810</v>
      </c>
      <c r="J20" s="43">
        <f t="shared" si="0"/>
        <v>15810</v>
      </c>
      <c r="K20" s="36"/>
    </row>
    <row r="21" spans="2:11" ht="39" customHeight="1" x14ac:dyDescent="0.2">
      <c r="B21" s="37">
        <v>15</v>
      </c>
      <c r="C21" s="38">
        <v>180000</v>
      </c>
      <c r="D21" s="38">
        <f t="shared" si="4"/>
        <v>6000</v>
      </c>
      <c r="E21" s="39" t="s">
        <v>18</v>
      </c>
      <c r="F21" s="40">
        <f t="shared" si="1"/>
        <v>16740</v>
      </c>
      <c r="G21" s="41">
        <f t="shared" si="2"/>
        <v>3060</v>
      </c>
      <c r="H21" s="42">
        <f t="shared" si="5"/>
        <v>19800</v>
      </c>
      <c r="I21" s="40">
        <f t="shared" si="3"/>
        <v>16740</v>
      </c>
      <c r="J21" s="43">
        <f t="shared" si="0"/>
        <v>16740</v>
      </c>
      <c r="K21" s="36"/>
    </row>
    <row r="22" spans="2:11" ht="39" customHeight="1" x14ac:dyDescent="0.2">
      <c r="B22" s="37">
        <v>16</v>
      </c>
      <c r="C22" s="38">
        <v>190000</v>
      </c>
      <c r="D22" s="38">
        <f t="shared" si="4"/>
        <v>6330</v>
      </c>
      <c r="E22" s="39" t="s">
        <v>17</v>
      </c>
      <c r="F22" s="40">
        <f t="shared" si="1"/>
        <v>17670</v>
      </c>
      <c r="G22" s="41">
        <f t="shared" si="2"/>
        <v>3230</v>
      </c>
      <c r="H22" s="42">
        <f t="shared" si="5"/>
        <v>20900</v>
      </c>
      <c r="I22" s="40">
        <f t="shared" si="3"/>
        <v>17670</v>
      </c>
      <c r="J22" s="43">
        <f t="shared" si="0"/>
        <v>17670</v>
      </c>
      <c r="K22" s="36"/>
    </row>
    <row r="23" spans="2:11" ht="39" customHeight="1" x14ac:dyDescent="0.2">
      <c r="B23" s="37">
        <v>17</v>
      </c>
      <c r="C23" s="38">
        <v>200000</v>
      </c>
      <c r="D23" s="38">
        <f t="shared" si="4"/>
        <v>6670</v>
      </c>
      <c r="E23" s="39" t="s">
        <v>16</v>
      </c>
      <c r="F23" s="40">
        <f t="shared" si="1"/>
        <v>18600</v>
      </c>
      <c r="G23" s="41">
        <f t="shared" si="2"/>
        <v>3400</v>
      </c>
      <c r="H23" s="42">
        <f t="shared" si="5"/>
        <v>22000</v>
      </c>
      <c r="I23" s="40">
        <f t="shared" si="3"/>
        <v>18600</v>
      </c>
      <c r="J23" s="43">
        <f t="shared" si="0"/>
        <v>18600</v>
      </c>
      <c r="K23" s="36"/>
    </row>
    <row r="24" spans="2:11" ht="39" customHeight="1" x14ac:dyDescent="0.2">
      <c r="B24" s="37">
        <v>18</v>
      </c>
      <c r="C24" s="38">
        <v>220000</v>
      </c>
      <c r="D24" s="38">
        <f t="shared" si="4"/>
        <v>7330</v>
      </c>
      <c r="E24" s="39" t="s">
        <v>15</v>
      </c>
      <c r="F24" s="40">
        <f t="shared" si="1"/>
        <v>20460</v>
      </c>
      <c r="G24" s="41">
        <f t="shared" si="2"/>
        <v>3740</v>
      </c>
      <c r="H24" s="42">
        <f t="shared" si="5"/>
        <v>24200</v>
      </c>
      <c r="I24" s="40">
        <f t="shared" si="3"/>
        <v>20460</v>
      </c>
      <c r="J24" s="43">
        <f t="shared" si="0"/>
        <v>20460</v>
      </c>
      <c r="K24" s="36"/>
    </row>
    <row r="25" spans="2:11" ht="39" customHeight="1" x14ac:dyDescent="0.2">
      <c r="B25" s="37">
        <v>19</v>
      </c>
      <c r="C25" s="38">
        <v>240000</v>
      </c>
      <c r="D25" s="38">
        <f t="shared" si="4"/>
        <v>8000</v>
      </c>
      <c r="E25" s="39" t="s">
        <v>14</v>
      </c>
      <c r="F25" s="40">
        <f t="shared" si="1"/>
        <v>22320</v>
      </c>
      <c r="G25" s="41">
        <f t="shared" si="2"/>
        <v>4080</v>
      </c>
      <c r="H25" s="42">
        <f t="shared" si="5"/>
        <v>26400</v>
      </c>
      <c r="I25" s="40">
        <f t="shared" si="3"/>
        <v>22320</v>
      </c>
      <c r="J25" s="43">
        <f t="shared" si="0"/>
        <v>22320</v>
      </c>
      <c r="K25" s="36"/>
    </row>
    <row r="26" spans="2:11" ht="39" customHeight="1" x14ac:dyDescent="0.2">
      <c r="B26" s="37">
        <v>20</v>
      </c>
      <c r="C26" s="38">
        <v>260000</v>
      </c>
      <c r="D26" s="38">
        <f t="shared" si="4"/>
        <v>8670</v>
      </c>
      <c r="E26" s="39" t="s">
        <v>13</v>
      </c>
      <c r="F26" s="40">
        <f t="shared" si="1"/>
        <v>24180</v>
      </c>
      <c r="G26" s="41">
        <f t="shared" si="2"/>
        <v>4420</v>
      </c>
      <c r="H26" s="42">
        <f t="shared" si="5"/>
        <v>28600</v>
      </c>
      <c r="I26" s="40">
        <f t="shared" si="3"/>
        <v>24180</v>
      </c>
      <c r="J26" s="43">
        <f t="shared" si="0"/>
        <v>24180</v>
      </c>
      <c r="K26" s="36"/>
    </row>
    <row r="27" spans="2:11" ht="39" customHeight="1" x14ac:dyDescent="0.2">
      <c r="B27" s="37">
        <v>21</v>
      </c>
      <c r="C27" s="38">
        <v>280000</v>
      </c>
      <c r="D27" s="38">
        <f t="shared" si="4"/>
        <v>9330</v>
      </c>
      <c r="E27" s="39" t="s">
        <v>12</v>
      </c>
      <c r="F27" s="40">
        <f t="shared" si="1"/>
        <v>26040</v>
      </c>
      <c r="G27" s="41">
        <f t="shared" si="2"/>
        <v>4760</v>
      </c>
      <c r="H27" s="42">
        <f t="shared" si="5"/>
        <v>30800</v>
      </c>
      <c r="I27" s="40">
        <f t="shared" si="3"/>
        <v>26040</v>
      </c>
      <c r="J27" s="43">
        <f t="shared" si="0"/>
        <v>26040</v>
      </c>
      <c r="K27" s="36"/>
    </row>
    <row r="28" spans="2:11" ht="39" customHeight="1" x14ac:dyDescent="0.2">
      <c r="B28" s="37">
        <v>22</v>
      </c>
      <c r="C28" s="38">
        <v>300000</v>
      </c>
      <c r="D28" s="38">
        <f t="shared" si="4"/>
        <v>10000</v>
      </c>
      <c r="E28" s="39" t="s">
        <v>11</v>
      </c>
      <c r="F28" s="40">
        <f t="shared" si="1"/>
        <v>27900</v>
      </c>
      <c r="G28" s="41">
        <f t="shared" si="2"/>
        <v>5100</v>
      </c>
      <c r="H28" s="42">
        <f t="shared" si="5"/>
        <v>33000</v>
      </c>
      <c r="I28" s="40">
        <f>C28*93/1000</f>
        <v>27900</v>
      </c>
      <c r="J28" s="43">
        <f t="shared" si="0"/>
        <v>27900</v>
      </c>
      <c r="K28" s="36"/>
    </row>
    <row r="29" spans="2:11" ht="39" customHeight="1" x14ac:dyDescent="0.2">
      <c r="B29" s="37">
        <v>23</v>
      </c>
      <c r="C29" s="38">
        <v>320000</v>
      </c>
      <c r="D29" s="38">
        <f t="shared" si="4"/>
        <v>10670</v>
      </c>
      <c r="E29" s="39" t="s">
        <v>10</v>
      </c>
      <c r="F29" s="40">
        <f t="shared" si="1"/>
        <v>29760</v>
      </c>
      <c r="G29" s="41">
        <f t="shared" si="2"/>
        <v>5440</v>
      </c>
      <c r="H29" s="42">
        <f t="shared" si="5"/>
        <v>35200</v>
      </c>
      <c r="I29" s="40">
        <f t="shared" si="3"/>
        <v>29760</v>
      </c>
      <c r="J29" s="43">
        <f t="shared" si="0"/>
        <v>29760</v>
      </c>
      <c r="K29" s="36"/>
    </row>
    <row r="30" spans="2:11" ht="39" customHeight="1" x14ac:dyDescent="0.2">
      <c r="B30" s="37">
        <v>24</v>
      </c>
      <c r="C30" s="38">
        <v>340000</v>
      </c>
      <c r="D30" s="38">
        <f t="shared" si="4"/>
        <v>11330</v>
      </c>
      <c r="E30" s="39" t="s">
        <v>9</v>
      </c>
      <c r="F30" s="40">
        <f t="shared" si="1"/>
        <v>31620</v>
      </c>
      <c r="G30" s="41">
        <f t="shared" si="2"/>
        <v>5780</v>
      </c>
      <c r="H30" s="42">
        <f t="shared" si="5"/>
        <v>37400</v>
      </c>
      <c r="I30" s="40">
        <f t="shared" si="3"/>
        <v>31620</v>
      </c>
      <c r="J30" s="43">
        <f t="shared" si="0"/>
        <v>31620</v>
      </c>
      <c r="K30" s="36"/>
    </row>
    <row r="31" spans="2:11" ht="39" customHeight="1" thickBot="1" x14ac:dyDescent="0.25">
      <c r="B31" s="44">
        <v>25</v>
      </c>
      <c r="C31" s="45">
        <v>360000</v>
      </c>
      <c r="D31" s="45">
        <f t="shared" si="4"/>
        <v>12000</v>
      </c>
      <c r="E31" s="46" t="s">
        <v>8</v>
      </c>
      <c r="F31" s="47">
        <f t="shared" si="1"/>
        <v>33480</v>
      </c>
      <c r="G31" s="48">
        <f t="shared" si="2"/>
        <v>6120</v>
      </c>
      <c r="H31" s="49">
        <f t="shared" si="5"/>
        <v>39600</v>
      </c>
      <c r="I31" s="47">
        <f>C31*93/1000</f>
        <v>33480</v>
      </c>
      <c r="J31" s="50">
        <f t="shared" si="0"/>
        <v>33480</v>
      </c>
      <c r="K31" s="36"/>
    </row>
  </sheetData>
  <sheetProtection algorithmName="SHA-512" hashValue="3D/oeKzLL/gaUyr5kNSIH3a+htxxbV9yyRPWz01jGBNFMU7yHyJ4byksUFY24pt918zBiclFUrH6xaqg3jeKkA==" saltValue="+chGpHoX/V1T9OBbjg0wSg==" spinCount="100000" sheet="1" objects="1" scenarios="1"/>
  <mergeCells count="6">
    <mergeCell ref="A2:J2"/>
    <mergeCell ref="C4:D5"/>
    <mergeCell ref="E4:E5"/>
    <mergeCell ref="F4:J4"/>
    <mergeCell ref="F5:H5"/>
    <mergeCell ref="I5:J5"/>
  </mergeCells>
  <phoneticPr fontId="6"/>
  <pageMargins left="0.39370078740157483" right="0.39370078740157483" top="0.19685039370078741" bottom="0" header="0.43" footer="0.51181102362204722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</sheetPr>
  <dimension ref="A1:N32"/>
  <sheetViews>
    <sheetView zoomScale="70" zoomScaleNormal="70" workbookViewId="0">
      <selection activeCell="G22" sqref="G22"/>
    </sheetView>
  </sheetViews>
  <sheetFormatPr defaultRowHeight="14.4" x14ac:dyDescent="0.2"/>
  <cols>
    <col min="1" max="1" width="14.625" style="75" customWidth="1"/>
    <col min="2" max="13" width="10.625" style="75" customWidth="1"/>
    <col min="14" max="256" width="9" style="1"/>
    <col min="257" max="257" width="14.625" style="1" customWidth="1"/>
    <col min="258" max="269" width="10.625" style="1" customWidth="1"/>
    <col min="270" max="512" width="9" style="1"/>
    <col min="513" max="513" width="14.625" style="1" customWidth="1"/>
    <col min="514" max="525" width="10.625" style="1" customWidth="1"/>
    <col min="526" max="768" width="9" style="1"/>
    <col min="769" max="769" width="14.625" style="1" customWidth="1"/>
    <col min="770" max="781" width="10.625" style="1" customWidth="1"/>
    <col min="782" max="1024" width="9" style="1"/>
    <col min="1025" max="1025" width="14.625" style="1" customWidth="1"/>
    <col min="1026" max="1037" width="10.625" style="1" customWidth="1"/>
    <col min="1038" max="1280" width="9" style="1"/>
    <col min="1281" max="1281" width="14.625" style="1" customWidth="1"/>
    <col min="1282" max="1293" width="10.625" style="1" customWidth="1"/>
    <col min="1294" max="1536" width="9" style="1"/>
    <col min="1537" max="1537" width="14.625" style="1" customWidth="1"/>
    <col min="1538" max="1549" width="10.625" style="1" customWidth="1"/>
    <col min="1550" max="1792" width="9" style="1"/>
    <col min="1793" max="1793" width="14.625" style="1" customWidth="1"/>
    <col min="1794" max="1805" width="10.625" style="1" customWidth="1"/>
    <col min="1806" max="2048" width="9" style="1"/>
    <col min="2049" max="2049" width="14.625" style="1" customWidth="1"/>
    <col min="2050" max="2061" width="10.625" style="1" customWidth="1"/>
    <col min="2062" max="2304" width="9" style="1"/>
    <col min="2305" max="2305" width="14.625" style="1" customWidth="1"/>
    <col min="2306" max="2317" width="10.625" style="1" customWidth="1"/>
    <col min="2318" max="2560" width="9" style="1"/>
    <col min="2561" max="2561" width="14.625" style="1" customWidth="1"/>
    <col min="2562" max="2573" width="10.625" style="1" customWidth="1"/>
    <col min="2574" max="2816" width="9" style="1"/>
    <col min="2817" max="2817" width="14.625" style="1" customWidth="1"/>
    <col min="2818" max="2829" width="10.625" style="1" customWidth="1"/>
    <col min="2830" max="3072" width="9" style="1"/>
    <col min="3073" max="3073" width="14.625" style="1" customWidth="1"/>
    <col min="3074" max="3085" width="10.625" style="1" customWidth="1"/>
    <col min="3086" max="3328" width="9" style="1"/>
    <col min="3329" max="3329" width="14.625" style="1" customWidth="1"/>
    <col min="3330" max="3341" width="10.625" style="1" customWidth="1"/>
    <col min="3342" max="3584" width="9" style="1"/>
    <col min="3585" max="3585" width="14.625" style="1" customWidth="1"/>
    <col min="3586" max="3597" width="10.625" style="1" customWidth="1"/>
    <col min="3598" max="3840" width="9" style="1"/>
    <col min="3841" max="3841" width="14.625" style="1" customWidth="1"/>
    <col min="3842" max="3853" width="10.625" style="1" customWidth="1"/>
    <col min="3854" max="4096" width="9" style="1"/>
    <col min="4097" max="4097" width="14.625" style="1" customWidth="1"/>
    <col min="4098" max="4109" width="10.625" style="1" customWidth="1"/>
    <col min="4110" max="4352" width="9" style="1"/>
    <col min="4353" max="4353" width="14.625" style="1" customWidth="1"/>
    <col min="4354" max="4365" width="10.625" style="1" customWidth="1"/>
    <col min="4366" max="4608" width="9" style="1"/>
    <col min="4609" max="4609" width="14.625" style="1" customWidth="1"/>
    <col min="4610" max="4621" width="10.625" style="1" customWidth="1"/>
    <col min="4622" max="4864" width="9" style="1"/>
    <col min="4865" max="4865" width="14.625" style="1" customWidth="1"/>
    <col min="4866" max="4877" width="10.625" style="1" customWidth="1"/>
    <col min="4878" max="5120" width="9" style="1"/>
    <col min="5121" max="5121" width="14.625" style="1" customWidth="1"/>
    <col min="5122" max="5133" width="10.625" style="1" customWidth="1"/>
    <col min="5134" max="5376" width="9" style="1"/>
    <col min="5377" max="5377" width="14.625" style="1" customWidth="1"/>
    <col min="5378" max="5389" width="10.625" style="1" customWidth="1"/>
    <col min="5390" max="5632" width="9" style="1"/>
    <col min="5633" max="5633" width="14.625" style="1" customWidth="1"/>
    <col min="5634" max="5645" width="10.625" style="1" customWidth="1"/>
    <col min="5646" max="5888" width="9" style="1"/>
    <col min="5889" max="5889" width="14.625" style="1" customWidth="1"/>
    <col min="5890" max="5901" width="10.625" style="1" customWidth="1"/>
    <col min="5902" max="6144" width="9" style="1"/>
    <col min="6145" max="6145" width="14.625" style="1" customWidth="1"/>
    <col min="6146" max="6157" width="10.625" style="1" customWidth="1"/>
    <col min="6158" max="6400" width="9" style="1"/>
    <col min="6401" max="6401" width="14.625" style="1" customWidth="1"/>
    <col min="6402" max="6413" width="10.625" style="1" customWidth="1"/>
    <col min="6414" max="6656" width="9" style="1"/>
    <col min="6657" max="6657" width="14.625" style="1" customWidth="1"/>
    <col min="6658" max="6669" width="10.625" style="1" customWidth="1"/>
    <col min="6670" max="6912" width="9" style="1"/>
    <col min="6913" max="6913" width="14.625" style="1" customWidth="1"/>
    <col min="6914" max="6925" width="10.625" style="1" customWidth="1"/>
    <col min="6926" max="7168" width="9" style="1"/>
    <col min="7169" max="7169" width="14.625" style="1" customWidth="1"/>
    <col min="7170" max="7181" width="10.625" style="1" customWidth="1"/>
    <col min="7182" max="7424" width="9" style="1"/>
    <col min="7425" max="7425" width="14.625" style="1" customWidth="1"/>
    <col min="7426" max="7437" width="10.625" style="1" customWidth="1"/>
    <col min="7438" max="7680" width="9" style="1"/>
    <col min="7681" max="7681" width="14.625" style="1" customWidth="1"/>
    <col min="7682" max="7693" width="10.625" style="1" customWidth="1"/>
    <col min="7694" max="7936" width="9" style="1"/>
    <col min="7937" max="7937" width="14.625" style="1" customWidth="1"/>
    <col min="7938" max="7949" width="10.625" style="1" customWidth="1"/>
    <col min="7950" max="8192" width="9" style="1"/>
    <col min="8193" max="8193" width="14.625" style="1" customWidth="1"/>
    <col min="8194" max="8205" width="10.625" style="1" customWidth="1"/>
    <col min="8206" max="8448" width="9" style="1"/>
    <col min="8449" max="8449" width="14.625" style="1" customWidth="1"/>
    <col min="8450" max="8461" width="10.625" style="1" customWidth="1"/>
    <col min="8462" max="8704" width="9" style="1"/>
    <col min="8705" max="8705" width="14.625" style="1" customWidth="1"/>
    <col min="8706" max="8717" width="10.625" style="1" customWidth="1"/>
    <col min="8718" max="8960" width="9" style="1"/>
    <col min="8961" max="8961" width="14.625" style="1" customWidth="1"/>
    <col min="8962" max="8973" width="10.625" style="1" customWidth="1"/>
    <col min="8974" max="9216" width="9" style="1"/>
    <col min="9217" max="9217" width="14.625" style="1" customWidth="1"/>
    <col min="9218" max="9229" width="10.625" style="1" customWidth="1"/>
    <col min="9230" max="9472" width="9" style="1"/>
    <col min="9473" max="9473" width="14.625" style="1" customWidth="1"/>
    <col min="9474" max="9485" width="10.625" style="1" customWidth="1"/>
    <col min="9486" max="9728" width="9" style="1"/>
    <col min="9729" max="9729" width="14.625" style="1" customWidth="1"/>
    <col min="9730" max="9741" width="10.625" style="1" customWidth="1"/>
    <col min="9742" max="9984" width="9" style="1"/>
    <col min="9985" max="9985" width="14.625" style="1" customWidth="1"/>
    <col min="9986" max="9997" width="10.625" style="1" customWidth="1"/>
    <col min="9998" max="10240" width="9" style="1"/>
    <col min="10241" max="10241" width="14.625" style="1" customWidth="1"/>
    <col min="10242" max="10253" width="10.625" style="1" customWidth="1"/>
    <col min="10254" max="10496" width="9" style="1"/>
    <col min="10497" max="10497" width="14.625" style="1" customWidth="1"/>
    <col min="10498" max="10509" width="10.625" style="1" customWidth="1"/>
    <col min="10510" max="10752" width="9" style="1"/>
    <col min="10753" max="10753" width="14.625" style="1" customWidth="1"/>
    <col min="10754" max="10765" width="10.625" style="1" customWidth="1"/>
    <col min="10766" max="11008" width="9" style="1"/>
    <col min="11009" max="11009" width="14.625" style="1" customWidth="1"/>
    <col min="11010" max="11021" width="10.625" style="1" customWidth="1"/>
    <col min="11022" max="11264" width="9" style="1"/>
    <col min="11265" max="11265" width="14.625" style="1" customWidth="1"/>
    <col min="11266" max="11277" width="10.625" style="1" customWidth="1"/>
    <col min="11278" max="11520" width="9" style="1"/>
    <col min="11521" max="11521" width="14.625" style="1" customWidth="1"/>
    <col min="11522" max="11533" width="10.625" style="1" customWidth="1"/>
    <col min="11534" max="11776" width="9" style="1"/>
    <col min="11777" max="11777" width="14.625" style="1" customWidth="1"/>
    <col min="11778" max="11789" width="10.625" style="1" customWidth="1"/>
    <col min="11790" max="12032" width="9" style="1"/>
    <col min="12033" max="12033" width="14.625" style="1" customWidth="1"/>
    <col min="12034" max="12045" width="10.625" style="1" customWidth="1"/>
    <col min="12046" max="12288" width="9" style="1"/>
    <col min="12289" max="12289" width="14.625" style="1" customWidth="1"/>
    <col min="12290" max="12301" width="10.625" style="1" customWidth="1"/>
    <col min="12302" max="12544" width="9" style="1"/>
    <col min="12545" max="12545" width="14.625" style="1" customWidth="1"/>
    <col min="12546" max="12557" width="10.625" style="1" customWidth="1"/>
    <col min="12558" max="12800" width="9" style="1"/>
    <col min="12801" max="12801" width="14.625" style="1" customWidth="1"/>
    <col min="12802" max="12813" width="10.625" style="1" customWidth="1"/>
    <col min="12814" max="13056" width="9" style="1"/>
    <col min="13057" max="13057" width="14.625" style="1" customWidth="1"/>
    <col min="13058" max="13069" width="10.625" style="1" customWidth="1"/>
    <col min="13070" max="13312" width="9" style="1"/>
    <col min="13313" max="13313" width="14.625" style="1" customWidth="1"/>
    <col min="13314" max="13325" width="10.625" style="1" customWidth="1"/>
    <col min="13326" max="13568" width="9" style="1"/>
    <col min="13569" max="13569" width="14.625" style="1" customWidth="1"/>
    <col min="13570" max="13581" width="10.625" style="1" customWidth="1"/>
    <col min="13582" max="13824" width="9" style="1"/>
    <col min="13825" max="13825" width="14.625" style="1" customWidth="1"/>
    <col min="13826" max="13837" width="10.625" style="1" customWidth="1"/>
    <col min="13838" max="14080" width="9" style="1"/>
    <col min="14081" max="14081" width="14.625" style="1" customWidth="1"/>
    <col min="14082" max="14093" width="10.625" style="1" customWidth="1"/>
    <col min="14094" max="14336" width="9" style="1"/>
    <col min="14337" max="14337" width="14.625" style="1" customWidth="1"/>
    <col min="14338" max="14349" width="10.625" style="1" customWidth="1"/>
    <col min="14350" max="14592" width="9" style="1"/>
    <col min="14593" max="14593" width="14.625" style="1" customWidth="1"/>
    <col min="14594" max="14605" width="10.625" style="1" customWidth="1"/>
    <col min="14606" max="14848" width="9" style="1"/>
    <col min="14849" max="14849" width="14.625" style="1" customWidth="1"/>
    <col min="14850" max="14861" width="10.625" style="1" customWidth="1"/>
    <col min="14862" max="15104" width="9" style="1"/>
    <col min="15105" max="15105" width="14.625" style="1" customWidth="1"/>
    <col min="15106" max="15117" width="10.625" style="1" customWidth="1"/>
    <col min="15118" max="15360" width="9" style="1"/>
    <col min="15361" max="15361" width="14.625" style="1" customWidth="1"/>
    <col min="15362" max="15373" width="10.625" style="1" customWidth="1"/>
    <col min="15374" max="15616" width="9" style="1"/>
    <col min="15617" max="15617" width="14.625" style="1" customWidth="1"/>
    <col min="15618" max="15629" width="10.625" style="1" customWidth="1"/>
    <col min="15630" max="15872" width="9" style="1"/>
    <col min="15873" max="15873" width="14.625" style="1" customWidth="1"/>
    <col min="15874" max="15885" width="10.625" style="1" customWidth="1"/>
    <col min="15886" max="16128" width="9" style="1"/>
    <col min="16129" max="16129" width="14.625" style="1" customWidth="1"/>
    <col min="16130" max="16141" width="10.625" style="1" customWidth="1"/>
    <col min="16142" max="16384" width="9" style="1"/>
  </cols>
  <sheetData>
    <row r="1" spans="1:14" s="1" customFormat="1" ht="20.25" customHeight="1" x14ac:dyDescent="0.2">
      <c r="A1" s="51" t="s">
        <v>39</v>
      </c>
      <c r="B1" s="52">
        <f>1/1.04^(1/12)</f>
        <v>0.99673694261856227</v>
      </c>
      <c r="C1" s="53">
        <f>(1/1.04^(1/12))+(1/1.04^(2/12))</f>
        <v>1.9902214753991614</v>
      </c>
      <c r="D1" s="53">
        <f>(1/1.04^(1/12))+(1/1.04^(2/12))+(1/1.04^(3/12))</f>
        <v>2.9804642111417268</v>
      </c>
      <c r="E1" s="53">
        <f>(1/1.04^(1/12))+(1/1.04^(2/12))+(1/1.04^(3/12))+(1/1.04^(4/12))</f>
        <v>3.9674757280160122</v>
      </c>
      <c r="F1" s="53">
        <f>(1/1.04^(1/12))+(1/1.04^(2/12))+(1/1.04^(3/12))+(1/1.04^(4/12))+(1/1.04^(5/12))</f>
        <v>4.9512665696745977</v>
      </c>
      <c r="G1" s="53">
        <f>(1/1.04^(1/12))+(1/1.04^(2/12))+(1/1.04^(3/12))+(1/1.04^(4/12))+(1/1.04^(5/12))+(1/1.04^(6/12))</f>
        <v>5.9318472453655176</v>
      </c>
      <c r="H1" s="53">
        <f>(1/1.04^(1/12))+(1/1.04^(2/12))+(1/1.04^(3/12))+(1/1.04^(4/12))+(1/1.04^(5/12))+(1/1.04^(6/12))+(1/1.04^(7/12))</f>
        <v>6.9092282300445298</v>
      </c>
      <c r="I1" s="53">
        <f>(1/1.04^(1/12))+(1/1.04^(2/12))+(1/1.04^(3/12))+(1/1.04^(4/12))+(1/1.04^(5/12))+(1/1.04^(6/12))+(1/1.04^(7/12))+(1/1.04^(8/12))</f>
        <v>7.8834199644870075</v>
      </c>
      <c r="J1" s="53">
        <f>(1/1.04^(1/12))+(1/1.04^(2/12))+(1/1.04^(3/12))+(1/1.04^(4/12))+(1/1.04^(5/12))+(1/1.04^(6/12))+(1/1.04^(7/12))+(1/1.04^(8/12))+(1/1.04^(9/12))</f>
        <v>8.8544328553994784</v>
      </c>
      <c r="K1" s="53">
        <f>(1/1.04^(1/12))+(1/1.04^(2/12))+(1/1.04^(3/12))+(1/1.04^(4/12))+(1/1.04^(5/12))+(1/1.04^(6/12))+(1/1.04^(7/12))+(1/1.04^(8/12))+(1/1.04^(9/12))+(1/1.04^(10/12))</f>
        <v>9.8222772755307854</v>
      </c>
      <c r="L1" s="53">
        <f>(1/1.04^(1/12))+(1/1.04^(2/12))+(1/1.04^(3/12))+(1/1.04^(4/12))+(1/1.04^(5/12))+(1/1.04^(6/12))+(1/1.04^(7/12))+(1/1.04^(8/12))+(1/1.04^(9/12))+(1/1.04^(10/12))+(1/1.04^(11/12))</f>
        <v>10.7869635637829</v>
      </c>
      <c r="M1" s="53">
        <f>(1/1.04^(1/12))+(1/1.04^(2/12))+(1/1.04^(3/12))+(1/1.04^(4/12))+(1/1.04^(5/12))+(1/1.04^(6/12))+(1/1.04^(7/12))+(1/1.04^(8/12))+(1/1.04^(9/12))+(1/1.04^(10/12))+(1/1.04^(11/12))+(1/1.04^(12/12))</f>
        <v>11.748502025321361</v>
      </c>
      <c r="N1" s="54" t="s">
        <v>40</v>
      </c>
    </row>
    <row r="2" spans="1:14" s="1" customFormat="1" ht="20.25" customHeight="1" thickBot="1" x14ac:dyDescent="0.25">
      <c r="A2" s="55" t="s">
        <v>41</v>
      </c>
      <c r="B2" s="56" t="s">
        <v>42</v>
      </c>
      <c r="C2" s="57"/>
      <c r="D2" s="58"/>
      <c r="E2" s="57"/>
      <c r="F2" s="57"/>
      <c r="G2" s="59" t="s">
        <v>43</v>
      </c>
      <c r="H2" s="60"/>
      <c r="I2" s="61">
        <v>91.7</v>
      </c>
      <c r="J2" s="61">
        <v>1.3</v>
      </c>
      <c r="K2" s="59" t="s">
        <v>44</v>
      </c>
      <c r="L2" s="59" t="s">
        <v>45</v>
      </c>
      <c r="M2" s="59"/>
    </row>
    <row r="3" spans="1:14" s="1" customFormat="1" ht="20.25" customHeight="1" x14ac:dyDescent="0.2">
      <c r="A3" s="62" t="s">
        <v>46</v>
      </c>
      <c r="B3" s="63" t="s">
        <v>47</v>
      </c>
      <c r="C3" s="63" t="s">
        <v>48</v>
      </c>
      <c r="D3" s="63" t="s">
        <v>49</v>
      </c>
      <c r="E3" s="63" t="s">
        <v>50</v>
      </c>
      <c r="F3" s="63" t="s">
        <v>51</v>
      </c>
      <c r="G3" s="63" t="s">
        <v>52</v>
      </c>
      <c r="H3" s="63" t="s">
        <v>53</v>
      </c>
      <c r="I3" s="63" t="s">
        <v>54</v>
      </c>
      <c r="J3" s="63" t="s">
        <v>55</v>
      </c>
      <c r="K3" s="63" t="s">
        <v>56</v>
      </c>
      <c r="L3" s="63" t="s">
        <v>57</v>
      </c>
      <c r="M3" s="64" t="s">
        <v>58</v>
      </c>
    </row>
    <row r="4" spans="1:14" s="68" customFormat="1" ht="24.9" customHeight="1" x14ac:dyDescent="0.2">
      <c r="A4" s="65">
        <v>58000</v>
      </c>
      <c r="B4" s="66">
        <f>ROUND(($I$2+$J$2)*B$1*$A4/1000,0)</f>
        <v>5376</v>
      </c>
      <c r="C4" s="66">
        <f>ROUND(($I$2+$J$2)*C$1*$A4/1000,0)</f>
        <v>10735</v>
      </c>
      <c r="D4" s="66">
        <f t="shared" ref="B4:M19" si="0">ROUND(($I$2+$J$2)*D$1*$A4/1000,0)</f>
        <v>16077</v>
      </c>
      <c r="E4" s="66">
        <f t="shared" si="0"/>
        <v>21401</v>
      </c>
      <c r="F4" s="66">
        <f t="shared" si="0"/>
        <v>26707</v>
      </c>
      <c r="G4" s="66">
        <f t="shared" si="0"/>
        <v>31996</v>
      </c>
      <c r="H4" s="66">
        <f t="shared" si="0"/>
        <v>37268</v>
      </c>
      <c r="I4" s="66">
        <f t="shared" si="0"/>
        <v>42523</v>
      </c>
      <c r="J4" s="66">
        <f t="shared" si="0"/>
        <v>47761</v>
      </c>
      <c r="K4" s="66">
        <f t="shared" si="0"/>
        <v>52981</v>
      </c>
      <c r="L4" s="66">
        <f t="shared" si="0"/>
        <v>58185</v>
      </c>
      <c r="M4" s="67">
        <f>ROUND(($I$2+$J$2)*M$1*$A4/1000,0)</f>
        <v>63371</v>
      </c>
    </row>
    <row r="5" spans="1:14" s="68" customFormat="1" ht="24.9" customHeight="1" x14ac:dyDescent="0.2">
      <c r="A5" s="65">
        <v>68000</v>
      </c>
      <c r="B5" s="66">
        <f t="shared" si="0"/>
        <v>6303</v>
      </c>
      <c r="C5" s="66">
        <f t="shared" si="0"/>
        <v>12586</v>
      </c>
      <c r="D5" s="66">
        <f t="shared" si="0"/>
        <v>18848</v>
      </c>
      <c r="E5" s="66">
        <f t="shared" si="0"/>
        <v>25090</v>
      </c>
      <c r="F5" s="66">
        <f t="shared" si="0"/>
        <v>31312</v>
      </c>
      <c r="G5" s="66">
        <f t="shared" si="0"/>
        <v>37513</v>
      </c>
      <c r="H5" s="66">
        <f t="shared" si="0"/>
        <v>43694</v>
      </c>
      <c r="I5" s="66">
        <f t="shared" si="0"/>
        <v>49855</v>
      </c>
      <c r="J5" s="66">
        <f t="shared" si="0"/>
        <v>55995</v>
      </c>
      <c r="K5" s="66">
        <f t="shared" si="0"/>
        <v>62116</v>
      </c>
      <c r="L5" s="66">
        <f t="shared" si="0"/>
        <v>68217</v>
      </c>
      <c r="M5" s="67">
        <f t="shared" si="0"/>
        <v>74298</v>
      </c>
    </row>
    <row r="6" spans="1:14" s="4" customFormat="1" ht="24.9" customHeight="1" x14ac:dyDescent="0.2">
      <c r="A6" s="65">
        <v>78000</v>
      </c>
      <c r="B6" s="66">
        <f t="shared" si="0"/>
        <v>7230</v>
      </c>
      <c r="C6" s="66">
        <f t="shared" si="0"/>
        <v>14437</v>
      </c>
      <c r="D6" s="66">
        <f t="shared" si="0"/>
        <v>21620</v>
      </c>
      <c r="E6" s="66">
        <f t="shared" si="0"/>
        <v>28780</v>
      </c>
      <c r="F6" s="66">
        <f t="shared" si="0"/>
        <v>35916</v>
      </c>
      <c r="G6" s="66">
        <f t="shared" si="0"/>
        <v>43030</v>
      </c>
      <c r="H6" s="66">
        <f t="shared" si="0"/>
        <v>50120</v>
      </c>
      <c r="I6" s="66">
        <f t="shared" si="0"/>
        <v>57186</v>
      </c>
      <c r="J6" s="66">
        <f t="shared" si="0"/>
        <v>64230</v>
      </c>
      <c r="K6" s="66">
        <f t="shared" si="0"/>
        <v>71251</v>
      </c>
      <c r="L6" s="66">
        <f t="shared" si="0"/>
        <v>78249</v>
      </c>
      <c r="M6" s="67">
        <f t="shared" si="0"/>
        <v>85224</v>
      </c>
    </row>
    <row r="7" spans="1:14" s="68" customFormat="1" ht="24.9" customHeight="1" x14ac:dyDescent="0.2">
      <c r="A7" s="65">
        <v>88000</v>
      </c>
      <c r="B7" s="66">
        <f t="shared" si="0"/>
        <v>8157</v>
      </c>
      <c r="C7" s="66">
        <f t="shared" si="0"/>
        <v>16288</v>
      </c>
      <c r="D7" s="66">
        <f t="shared" si="0"/>
        <v>24392</v>
      </c>
      <c r="E7" s="66">
        <f t="shared" si="0"/>
        <v>32470</v>
      </c>
      <c r="F7" s="66">
        <f t="shared" si="0"/>
        <v>40521</v>
      </c>
      <c r="G7" s="66">
        <f t="shared" si="0"/>
        <v>48546</v>
      </c>
      <c r="H7" s="66">
        <f t="shared" si="0"/>
        <v>56545</v>
      </c>
      <c r="I7" s="66">
        <f t="shared" si="0"/>
        <v>64518</v>
      </c>
      <c r="J7" s="66">
        <f t="shared" si="0"/>
        <v>72465</v>
      </c>
      <c r="K7" s="66">
        <f t="shared" si="0"/>
        <v>80386</v>
      </c>
      <c r="L7" s="66">
        <f t="shared" si="0"/>
        <v>88281</v>
      </c>
      <c r="M7" s="67">
        <f t="shared" si="0"/>
        <v>96150</v>
      </c>
    </row>
    <row r="8" spans="1:14" s="68" customFormat="1" ht="24.9" customHeight="1" x14ac:dyDescent="0.2">
      <c r="A8" s="65">
        <v>98000</v>
      </c>
      <c r="B8" s="66">
        <f t="shared" si="0"/>
        <v>9084</v>
      </c>
      <c r="C8" s="66">
        <f t="shared" si="0"/>
        <v>18139</v>
      </c>
      <c r="D8" s="66">
        <f t="shared" si="0"/>
        <v>27164</v>
      </c>
      <c r="E8" s="66">
        <f t="shared" si="0"/>
        <v>36160</v>
      </c>
      <c r="F8" s="66">
        <f t="shared" si="0"/>
        <v>45126</v>
      </c>
      <c r="G8" s="66">
        <f t="shared" si="0"/>
        <v>54063</v>
      </c>
      <c r="H8" s="66">
        <f t="shared" si="0"/>
        <v>62971</v>
      </c>
      <c r="I8" s="66">
        <f t="shared" si="0"/>
        <v>71849</v>
      </c>
      <c r="J8" s="66">
        <f t="shared" si="0"/>
        <v>80699</v>
      </c>
      <c r="K8" s="66">
        <f t="shared" si="0"/>
        <v>89520</v>
      </c>
      <c r="L8" s="66">
        <f t="shared" si="0"/>
        <v>98312</v>
      </c>
      <c r="M8" s="67">
        <f t="shared" si="0"/>
        <v>107076</v>
      </c>
    </row>
    <row r="9" spans="1:14" s="4" customFormat="1" ht="24.9" customHeight="1" x14ac:dyDescent="0.2">
      <c r="A9" s="65">
        <v>104000</v>
      </c>
      <c r="B9" s="66">
        <f t="shared" si="0"/>
        <v>9640</v>
      </c>
      <c r="C9" s="66">
        <f t="shared" si="0"/>
        <v>19249</v>
      </c>
      <c r="D9" s="66">
        <f t="shared" si="0"/>
        <v>28827</v>
      </c>
      <c r="E9" s="66">
        <f t="shared" si="0"/>
        <v>38373</v>
      </c>
      <c r="F9" s="66">
        <f t="shared" si="0"/>
        <v>47889</v>
      </c>
      <c r="G9" s="66">
        <f t="shared" si="0"/>
        <v>57373</v>
      </c>
      <c r="H9" s="66">
        <f t="shared" si="0"/>
        <v>66826</v>
      </c>
      <c r="I9" s="66">
        <f t="shared" si="0"/>
        <v>76248</v>
      </c>
      <c r="J9" s="66">
        <f t="shared" si="0"/>
        <v>85640</v>
      </c>
      <c r="K9" s="66">
        <f t="shared" si="0"/>
        <v>95001</v>
      </c>
      <c r="L9" s="66">
        <f t="shared" si="0"/>
        <v>104332</v>
      </c>
      <c r="M9" s="67">
        <f t="shared" si="0"/>
        <v>113632</v>
      </c>
    </row>
    <row r="10" spans="1:14" s="68" customFormat="1" ht="24.9" customHeight="1" x14ac:dyDescent="0.2">
      <c r="A10" s="65">
        <v>110000</v>
      </c>
      <c r="B10" s="66">
        <f t="shared" si="0"/>
        <v>10197</v>
      </c>
      <c r="C10" s="66">
        <f t="shared" si="0"/>
        <v>20360</v>
      </c>
      <c r="D10" s="66">
        <f t="shared" si="0"/>
        <v>30490</v>
      </c>
      <c r="E10" s="66">
        <f t="shared" si="0"/>
        <v>40587</v>
      </c>
      <c r="F10" s="66">
        <f t="shared" si="0"/>
        <v>50651</v>
      </c>
      <c r="G10" s="66">
        <f t="shared" si="0"/>
        <v>60683</v>
      </c>
      <c r="H10" s="66">
        <f t="shared" si="0"/>
        <v>70681</v>
      </c>
      <c r="I10" s="66">
        <f t="shared" si="0"/>
        <v>80647</v>
      </c>
      <c r="J10" s="66">
        <f t="shared" si="0"/>
        <v>90581</v>
      </c>
      <c r="K10" s="66">
        <f t="shared" si="0"/>
        <v>100482</v>
      </c>
      <c r="L10" s="66">
        <f t="shared" si="0"/>
        <v>110351</v>
      </c>
      <c r="M10" s="67">
        <f t="shared" si="0"/>
        <v>120187</v>
      </c>
    </row>
    <row r="11" spans="1:14" s="4" customFormat="1" ht="24.9" customHeight="1" x14ac:dyDescent="0.2">
      <c r="A11" s="65">
        <v>118000</v>
      </c>
      <c r="B11" s="66">
        <f t="shared" si="0"/>
        <v>10938</v>
      </c>
      <c r="C11" s="66">
        <f t="shared" si="0"/>
        <v>21841</v>
      </c>
      <c r="D11" s="66">
        <f t="shared" si="0"/>
        <v>32708</v>
      </c>
      <c r="E11" s="66">
        <f t="shared" si="0"/>
        <v>43539</v>
      </c>
      <c r="F11" s="66">
        <f t="shared" si="0"/>
        <v>54335</v>
      </c>
      <c r="G11" s="66">
        <f t="shared" si="0"/>
        <v>65096</v>
      </c>
      <c r="H11" s="66">
        <f t="shared" si="0"/>
        <v>75822</v>
      </c>
      <c r="I11" s="66">
        <f t="shared" si="0"/>
        <v>86513</v>
      </c>
      <c r="J11" s="66">
        <f t="shared" si="0"/>
        <v>97169</v>
      </c>
      <c r="K11" s="66">
        <f t="shared" si="0"/>
        <v>107790</v>
      </c>
      <c r="L11" s="66">
        <f t="shared" si="0"/>
        <v>118376</v>
      </c>
      <c r="M11" s="67">
        <f t="shared" si="0"/>
        <v>128928</v>
      </c>
    </row>
    <row r="12" spans="1:14" s="68" customFormat="1" ht="24.9" customHeight="1" x14ac:dyDescent="0.2">
      <c r="A12" s="65">
        <v>126000</v>
      </c>
      <c r="B12" s="66">
        <f t="shared" si="0"/>
        <v>11680</v>
      </c>
      <c r="C12" s="66">
        <f t="shared" si="0"/>
        <v>23321</v>
      </c>
      <c r="D12" s="66">
        <f t="shared" si="0"/>
        <v>34925</v>
      </c>
      <c r="E12" s="66">
        <f t="shared" si="0"/>
        <v>46491</v>
      </c>
      <c r="F12" s="66">
        <f t="shared" si="0"/>
        <v>58019</v>
      </c>
      <c r="G12" s="66">
        <f t="shared" si="0"/>
        <v>69509</v>
      </c>
      <c r="H12" s="66">
        <f t="shared" si="0"/>
        <v>80962</v>
      </c>
      <c r="I12" s="66">
        <f t="shared" si="0"/>
        <v>92378</v>
      </c>
      <c r="J12" s="66">
        <f t="shared" si="0"/>
        <v>103756</v>
      </c>
      <c r="K12" s="66">
        <f t="shared" si="0"/>
        <v>115097</v>
      </c>
      <c r="L12" s="66">
        <f t="shared" si="0"/>
        <v>126402</v>
      </c>
      <c r="M12" s="67">
        <f t="shared" si="0"/>
        <v>137669</v>
      </c>
    </row>
    <row r="13" spans="1:14" s="4" customFormat="1" ht="24.9" customHeight="1" x14ac:dyDescent="0.2">
      <c r="A13" s="65">
        <v>134000</v>
      </c>
      <c r="B13" s="66">
        <f t="shared" si="0"/>
        <v>12421</v>
      </c>
      <c r="C13" s="66">
        <f t="shared" si="0"/>
        <v>24802</v>
      </c>
      <c r="D13" s="66">
        <f t="shared" si="0"/>
        <v>37143</v>
      </c>
      <c r="E13" s="66">
        <f t="shared" si="0"/>
        <v>49443</v>
      </c>
      <c r="F13" s="66">
        <f t="shared" si="0"/>
        <v>61703</v>
      </c>
      <c r="G13" s="66">
        <f t="shared" si="0"/>
        <v>73923</v>
      </c>
      <c r="H13" s="66">
        <f t="shared" si="0"/>
        <v>86103</v>
      </c>
      <c r="I13" s="66">
        <f t="shared" si="0"/>
        <v>98243</v>
      </c>
      <c r="J13" s="66">
        <f t="shared" si="0"/>
        <v>110344</v>
      </c>
      <c r="K13" s="66">
        <f t="shared" si="0"/>
        <v>122405</v>
      </c>
      <c r="L13" s="66">
        <f t="shared" si="0"/>
        <v>134427</v>
      </c>
      <c r="M13" s="67">
        <f t="shared" si="0"/>
        <v>146410</v>
      </c>
    </row>
    <row r="14" spans="1:14" s="68" customFormat="1" ht="24.9" customHeight="1" x14ac:dyDescent="0.2">
      <c r="A14" s="65">
        <v>142000</v>
      </c>
      <c r="B14" s="66">
        <f t="shared" si="0"/>
        <v>13163</v>
      </c>
      <c r="C14" s="66">
        <f t="shared" si="0"/>
        <v>26283</v>
      </c>
      <c r="D14" s="66">
        <f t="shared" si="0"/>
        <v>39360</v>
      </c>
      <c r="E14" s="66">
        <f t="shared" si="0"/>
        <v>52394</v>
      </c>
      <c r="F14" s="66">
        <f t="shared" si="0"/>
        <v>65386</v>
      </c>
      <c r="G14" s="66">
        <f t="shared" si="0"/>
        <v>78336</v>
      </c>
      <c r="H14" s="66">
        <f t="shared" si="0"/>
        <v>91243</v>
      </c>
      <c r="I14" s="66">
        <f t="shared" si="0"/>
        <v>104108</v>
      </c>
      <c r="J14" s="66">
        <f t="shared" si="0"/>
        <v>116932</v>
      </c>
      <c r="K14" s="66">
        <f t="shared" si="0"/>
        <v>129713</v>
      </c>
      <c r="L14" s="66">
        <f t="shared" si="0"/>
        <v>142453</v>
      </c>
      <c r="M14" s="67">
        <f t="shared" si="0"/>
        <v>155151</v>
      </c>
    </row>
    <row r="15" spans="1:14" s="4" customFormat="1" ht="24.9" customHeight="1" x14ac:dyDescent="0.2">
      <c r="A15" s="65">
        <v>150000</v>
      </c>
      <c r="B15" s="66">
        <f t="shared" si="0"/>
        <v>13904</v>
      </c>
      <c r="C15" s="66">
        <f t="shared" si="0"/>
        <v>27764</v>
      </c>
      <c r="D15" s="66">
        <f t="shared" si="0"/>
        <v>41577</v>
      </c>
      <c r="E15" s="66">
        <f t="shared" si="0"/>
        <v>55346</v>
      </c>
      <c r="F15" s="66">
        <f t="shared" si="0"/>
        <v>69070</v>
      </c>
      <c r="G15" s="66">
        <f t="shared" si="0"/>
        <v>82749</v>
      </c>
      <c r="H15" s="66">
        <f t="shared" si="0"/>
        <v>96384</v>
      </c>
      <c r="I15" s="66">
        <f t="shared" si="0"/>
        <v>109974</v>
      </c>
      <c r="J15" s="66">
        <f t="shared" si="0"/>
        <v>123519</v>
      </c>
      <c r="K15" s="66">
        <f t="shared" si="0"/>
        <v>137021</v>
      </c>
      <c r="L15" s="66">
        <f t="shared" si="0"/>
        <v>150478</v>
      </c>
      <c r="M15" s="67">
        <f t="shared" si="0"/>
        <v>163892</v>
      </c>
    </row>
    <row r="16" spans="1:14" s="68" customFormat="1" ht="24.9" customHeight="1" x14ac:dyDescent="0.2">
      <c r="A16" s="65">
        <v>160000</v>
      </c>
      <c r="B16" s="66">
        <f t="shared" si="0"/>
        <v>14831</v>
      </c>
      <c r="C16" s="66">
        <f t="shared" si="0"/>
        <v>29614</v>
      </c>
      <c r="D16" s="66">
        <f t="shared" si="0"/>
        <v>44349</v>
      </c>
      <c r="E16" s="66">
        <f t="shared" si="0"/>
        <v>59036</v>
      </c>
      <c r="F16" s="66">
        <f t="shared" si="0"/>
        <v>73675</v>
      </c>
      <c r="G16" s="66">
        <f t="shared" si="0"/>
        <v>88266</v>
      </c>
      <c r="H16" s="66">
        <f t="shared" si="0"/>
        <v>102809</v>
      </c>
      <c r="I16" s="66">
        <f t="shared" si="0"/>
        <v>117305</v>
      </c>
      <c r="J16" s="66">
        <f t="shared" si="0"/>
        <v>131754</v>
      </c>
      <c r="K16" s="66">
        <f t="shared" si="0"/>
        <v>146155</v>
      </c>
      <c r="L16" s="66">
        <f t="shared" si="0"/>
        <v>160510</v>
      </c>
      <c r="M16" s="67">
        <f t="shared" si="0"/>
        <v>174818</v>
      </c>
    </row>
    <row r="17" spans="1:13" s="4" customFormat="1" ht="24.9" customHeight="1" x14ac:dyDescent="0.2">
      <c r="A17" s="65">
        <v>170000</v>
      </c>
      <c r="B17" s="66">
        <f t="shared" si="0"/>
        <v>15758</v>
      </c>
      <c r="C17" s="66">
        <f t="shared" si="0"/>
        <v>31465</v>
      </c>
      <c r="D17" s="66">
        <f t="shared" si="0"/>
        <v>47121</v>
      </c>
      <c r="E17" s="66">
        <f t="shared" si="0"/>
        <v>62726</v>
      </c>
      <c r="F17" s="66">
        <f t="shared" si="0"/>
        <v>78280</v>
      </c>
      <c r="G17" s="66">
        <f t="shared" si="0"/>
        <v>93783</v>
      </c>
      <c r="H17" s="66">
        <f t="shared" si="0"/>
        <v>109235</v>
      </c>
      <c r="I17" s="66">
        <f t="shared" si="0"/>
        <v>124637</v>
      </c>
      <c r="J17" s="66">
        <f t="shared" si="0"/>
        <v>139989</v>
      </c>
      <c r="K17" s="66">
        <f t="shared" si="0"/>
        <v>155290</v>
      </c>
      <c r="L17" s="66">
        <f t="shared" si="0"/>
        <v>170542</v>
      </c>
      <c r="M17" s="67">
        <f t="shared" si="0"/>
        <v>185744</v>
      </c>
    </row>
    <row r="18" spans="1:13" s="68" customFormat="1" ht="24.9" customHeight="1" x14ac:dyDescent="0.2">
      <c r="A18" s="65">
        <v>180000</v>
      </c>
      <c r="B18" s="66">
        <f t="shared" si="0"/>
        <v>16685</v>
      </c>
      <c r="C18" s="66">
        <f t="shared" si="0"/>
        <v>33316</v>
      </c>
      <c r="D18" s="66">
        <f t="shared" si="0"/>
        <v>49893</v>
      </c>
      <c r="E18" s="66">
        <f t="shared" si="0"/>
        <v>66416</v>
      </c>
      <c r="F18" s="66">
        <f t="shared" si="0"/>
        <v>82884</v>
      </c>
      <c r="G18" s="66">
        <f t="shared" si="0"/>
        <v>99299</v>
      </c>
      <c r="H18" s="66">
        <f t="shared" si="0"/>
        <v>115660</v>
      </c>
      <c r="I18" s="66">
        <f t="shared" si="0"/>
        <v>131968</v>
      </c>
      <c r="J18" s="66">
        <f t="shared" si="0"/>
        <v>148223</v>
      </c>
      <c r="K18" s="66">
        <f t="shared" si="0"/>
        <v>164425</v>
      </c>
      <c r="L18" s="66">
        <f t="shared" si="0"/>
        <v>180574</v>
      </c>
      <c r="M18" s="67">
        <f t="shared" si="0"/>
        <v>196670</v>
      </c>
    </row>
    <row r="19" spans="1:13" s="4" customFormat="1" ht="24.9" customHeight="1" x14ac:dyDescent="0.2">
      <c r="A19" s="65">
        <v>190000</v>
      </c>
      <c r="B19" s="66">
        <f t="shared" si="0"/>
        <v>17612</v>
      </c>
      <c r="C19" s="66">
        <f t="shared" si="0"/>
        <v>35167</v>
      </c>
      <c r="D19" s="66">
        <f t="shared" si="0"/>
        <v>52665</v>
      </c>
      <c r="E19" s="66">
        <f t="shared" si="0"/>
        <v>70105</v>
      </c>
      <c r="F19" s="66">
        <f t="shared" si="0"/>
        <v>87489</v>
      </c>
      <c r="G19" s="66">
        <f t="shared" si="0"/>
        <v>104816</v>
      </c>
      <c r="H19" s="66">
        <f t="shared" si="0"/>
        <v>122086</v>
      </c>
      <c r="I19" s="66">
        <f t="shared" si="0"/>
        <v>139300</v>
      </c>
      <c r="J19" s="66">
        <f t="shared" si="0"/>
        <v>156458</v>
      </c>
      <c r="K19" s="66">
        <f t="shared" si="0"/>
        <v>173560</v>
      </c>
      <c r="L19" s="66">
        <f t="shared" si="0"/>
        <v>190606</v>
      </c>
      <c r="M19" s="67">
        <f t="shared" si="0"/>
        <v>207596</v>
      </c>
    </row>
    <row r="20" spans="1:13" s="68" customFormat="1" ht="24.9" customHeight="1" x14ac:dyDescent="0.2">
      <c r="A20" s="65">
        <v>200000</v>
      </c>
      <c r="B20" s="66">
        <f t="shared" ref="B20:M28" si="1">ROUND(($I$2+$J$2)*B$1*$A20/1000,0)</f>
        <v>18539</v>
      </c>
      <c r="C20" s="66">
        <f t="shared" si="1"/>
        <v>37018</v>
      </c>
      <c r="D20" s="66">
        <f t="shared" si="1"/>
        <v>55437</v>
      </c>
      <c r="E20" s="66">
        <f t="shared" si="1"/>
        <v>73795</v>
      </c>
      <c r="F20" s="66">
        <f t="shared" si="1"/>
        <v>92094</v>
      </c>
      <c r="G20" s="66">
        <f t="shared" si="1"/>
        <v>110332</v>
      </c>
      <c r="H20" s="66">
        <f t="shared" si="1"/>
        <v>128512</v>
      </c>
      <c r="I20" s="66">
        <f t="shared" si="1"/>
        <v>146632</v>
      </c>
      <c r="J20" s="66">
        <f t="shared" si="1"/>
        <v>164692</v>
      </c>
      <c r="K20" s="66">
        <f t="shared" si="1"/>
        <v>182694</v>
      </c>
      <c r="L20" s="66">
        <f t="shared" si="1"/>
        <v>200638</v>
      </c>
      <c r="M20" s="67">
        <f t="shared" si="1"/>
        <v>218522</v>
      </c>
    </row>
    <row r="21" spans="1:13" s="4" customFormat="1" ht="24.9" customHeight="1" x14ac:dyDescent="0.2">
      <c r="A21" s="65">
        <v>220000</v>
      </c>
      <c r="B21" s="66">
        <f t="shared" si="1"/>
        <v>20393</v>
      </c>
      <c r="C21" s="66">
        <f t="shared" si="1"/>
        <v>40720</v>
      </c>
      <c r="D21" s="66">
        <f t="shared" si="1"/>
        <v>60980</v>
      </c>
      <c r="E21" s="66">
        <f t="shared" si="1"/>
        <v>81175</v>
      </c>
      <c r="F21" s="66">
        <f t="shared" si="1"/>
        <v>101303</v>
      </c>
      <c r="G21" s="66">
        <f t="shared" si="1"/>
        <v>121366</v>
      </c>
      <c r="H21" s="66">
        <f t="shared" si="1"/>
        <v>141363</v>
      </c>
      <c r="I21" s="66">
        <f t="shared" si="1"/>
        <v>161295</v>
      </c>
      <c r="J21" s="66">
        <f t="shared" si="1"/>
        <v>181162</v>
      </c>
      <c r="K21" s="66">
        <f t="shared" si="1"/>
        <v>200964</v>
      </c>
      <c r="L21" s="66">
        <f t="shared" si="1"/>
        <v>220701</v>
      </c>
      <c r="M21" s="67">
        <f t="shared" si="1"/>
        <v>240374</v>
      </c>
    </row>
    <row r="22" spans="1:13" s="68" customFormat="1" ht="24.9" customHeight="1" x14ac:dyDescent="0.2">
      <c r="A22" s="65">
        <v>240000</v>
      </c>
      <c r="B22" s="66">
        <f t="shared" si="1"/>
        <v>22247</v>
      </c>
      <c r="C22" s="66">
        <f t="shared" si="1"/>
        <v>44422</v>
      </c>
      <c r="D22" s="66">
        <f t="shared" si="1"/>
        <v>66524</v>
      </c>
      <c r="E22" s="66">
        <f t="shared" si="1"/>
        <v>88554</v>
      </c>
      <c r="F22" s="66">
        <f t="shared" si="1"/>
        <v>110512</v>
      </c>
      <c r="G22" s="66">
        <f t="shared" si="1"/>
        <v>132399</v>
      </c>
      <c r="H22" s="66">
        <f t="shared" si="1"/>
        <v>154214</v>
      </c>
      <c r="I22" s="66">
        <f t="shared" si="1"/>
        <v>175958</v>
      </c>
      <c r="J22" s="66">
        <f t="shared" si="1"/>
        <v>197631</v>
      </c>
      <c r="K22" s="66">
        <f t="shared" si="1"/>
        <v>219233</v>
      </c>
      <c r="L22" s="66">
        <f t="shared" si="1"/>
        <v>240765</v>
      </c>
      <c r="M22" s="67">
        <f t="shared" si="1"/>
        <v>262227</v>
      </c>
    </row>
    <row r="23" spans="1:13" s="4" customFormat="1" ht="24.9" customHeight="1" x14ac:dyDescent="0.2">
      <c r="A23" s="65">
        <v>260000</v>
      </c>
      <c r="B23" s="66">
        <f t="shared" si="1"/>
        <v>24101</v>
      </c>
      <c r="C23" s="66">
        <f t="shared" si="1"/>
        <v>48124</v>
      </c>
      <c r="D23" s="66">
        <f t="shared" si="1"/>
        <v>72068</v>
      </c>
      <c r="E23" s="66">
        <f t="shared" si="1"/>
        <v>95934</v>
      </c>
      <c r="F23" s="66">
        <f t="shared" si="1"/>
        <v>119722</v>
      </c>
      <c r="G23" s="66">
        <f t="shared" si="1"/>
        <v>143432</v>
      </c>
      <c r="H23" s="66">
        <f t="shared" si="1"/>
        <v>167065</v>
      </c>
      <c r="I23" s="66">
        <f t="shared" si="1"/>
        <v>190621</v>
      </c>
      <c r="J23" s="66">
        <f t="shared" si="1"/>
        <v>214100</v>
      </c>
      <c r="K23" s="66">
        <f t="shared" si="1"/>
        <v>237503</v>
      </c>
      <c r="L23" s="66">
        <f t="shared" si="1"/>
        <v>260829</v>
      </c>
      <c r="M23" s="67">
        <f t="shared" si="1"/>
        <v>284079</v>
      </c>
    </row>
    <row r="24" spans="1:13" s="68" customFormat="1" ht="24.9" customHeight="1" x14ac:dyDescent="0.2">
      <c r="A24" s="65">
        <v>280000</v>
      </c>
      <c r="B24" s="66">
        <f t="shared" si="1"/>
        <v>25955</v>
      </c>
      <c r="C24" s="66">
        <f t="shared" si="1"/>
        <v>51825</v>
      </c>
      <c r="D24" s="66">
        <f t="shared" si="1"/>
        <v>77611</v>
      </c>
      <c r="E24" s="66">
        <f t="shared" si="1"/>
        <v>103313</v>
      </c>
      <c r="F24" s="66">
        <f t="shared" si="1"/>
        <v>128931</v>
      </c>
      <c r="G24" s="66">
        <f t="shared" si="1"/>
        <v>154465</v>
      </c>
      <c r="H24" s="66">
        <f t="shared" si="1"/>
        <v>179916</v>
      </c>
      <c r="I24" s="66">
        <f t="shared" si="1"/>
        <v>205284</v>
      </c>
      <c r="J24" s="66">
        <f t="shared" si="1"/>
        <v>230569</v>
      </c>
      <c r="K24" s="66">
        <f t="shared" si="1"/>
        <v>255772</v>
      </c>
      <c r="L24" s="66">
        <f t="shared" si="1"/>
        <v>280893</v>
      </c>
      <c r="M24" s="67">
        <f t="shared" si="1"/>
        <v>305931</v>
      </c>
    </row>
    <row r="25" spans="1:13" s="4" customFormat="1" ht="24.9" customHeight="1" x14ac:dyDescent="0.2">
      <c r="A25" s="65">
        <v>300000</v>
      </c>
      <c r="B25" s="66">
        <f t="shared" si="1"/>
        <v>27809</v>
      </c>
      <c r="C25" s="66">
        <f t="shared" si="1"/>
        <v>55527</v>
      </c>
      <c r="D25" s="66">
        <f t="shared" si="1"/>
        <v>83155</v>
      </c>
      <c r="E25" s="66">
        <f t="shared" si="1"/>
        <v>110693</v>
      </c>
      <c r="F25" s="66">
        <f t="shared" si="1"/>
        <v>138140</v>
      </c>
      <c r="G25" s="66">
        <f t="shared" si="1"/>
        <v>165499</v>
      </c>
      <c r="H25" s="66">
        <f t="shared" si="1"/>
        <v>192767</v>
      </c>
      <c r="I25" s="66">
        <f t="shared" si="1"/>
        <v>219947</v>
      </c>
      <c r="J25" s="66">
        <f t="shared" si="1"/>
        <v>247039</v>
      </c>
      <c r="K25" s="66">
        <f t="shared" si="1"/>
        <v>274042</v>
      </c>
      <c r="L25" s="66">
        <f t="shared" si="1"/>
        <v>300956</v>
      </c>
      <c r="M25" s="67">
        <f t="shared" si="1"/>
        <v>327783</v>
      </c>
    </row>
    <row r="26" spans="1:13" s="68" customFormat="1" ht="24.9" customHeight="1" x14ac:dyDescent="0.2">
      <c r="A26" s="65">
        <v>320000</v>
      </c>
      <c r="B26" s="66">
        <f t="shared" si="1"/>
        <v>29663</v>
      </c>
      <c r="C26" s="66">
        <f t="shared" si="1"/>
        <v>59229</v>
      </c>
      <c r="D26" s="66">
        <f t="shared" si="1"/>
        <v>88699</v>
      </c>
      <c r="E26" s="66">
        <f t="shared" si="1"/>
        <v>118072</v>
      </c>
      <c r="F26" s="66">
        <f t="shared" si="1"/>
        <v>147350</v>
      </c>
      <c r="G26" s="66">
        <f t="shared" si="1"/>
        <v>176532</v>
      </c>
      <c r="H26" s="66">
        <f t="shared" si="1"/>
        <v>205619</v>
      </c>
      <c r="I26" s="66">
        <f t="shared" si="1"/>
        <v>234611</v>
      </c>
      <c r="J26" s="66">
        <f t="shared" si="1"/>
        <v>263508</v>
      </c>
      <c r="K26" s="66">
        <f t="shared" si="1"/>
        <v>292311</v>
      </c>
      <c r="L26" s="66">
        <f t="shared" si="1"/>
        <v>321020</v>
      </c>
      <c r="M26" s="67">
        <f t="shared" si="1"/>
        <v>349635</v>
      </c>
    </row>
    <row r="27" spans="1:13" s="4" customFormat="1" ht="24.9" customHeight="1" x14ac:dyDescent="0.2">
      <c r="A27" s="65">
        <v>340000</v>
      </c>
      <c r="B27" s="66">
        <f t="shared" si="1"/>
        <v>31517</v>
      </c>
      <c r="C27" s="66">
        <f t="shared" si="1"/>
        <v>62931</v>
      </c>
      <c r="D27" s="66">
        <f t="shared" si="1"/>
        <v>94242</v>
      </c>
      <c r="E27" s="66">
        <f t="shared" si="1"/>
        <v>125452</v>
      </c>
      <c r="F27" s="66">
        <f t="shared" si="1"/>
        <v>156559</v>
      </c>
      <c r="G27" s="66">
        <f t="shared" si="1"/>
        <v>187565</v>
      </c>
      <c r="H27" s="66">
        <f t="shared" si="1"/>
        <v>218470</v>
      </c>
      <c r="I27" s="66">
        <f t="shared" si="1"/>
        <v>249274</v>
      </c>
      <c r="J27" s="66">
        <f t="shared" si="1"/>
        <v>279977</v>
      </c>
      <c r="K27" s="66">
        <f t="shared" si="1"/>
        <v>310580</v>
      </c>
      <c r="L27" s="66">
        <f t="shared" si="1"/>
        <v>341084</v>
      </c>
      <c r="M27" s="67">
        <f t="shared" si="1"/>
        <v>371488</v>
      </c>
    </row>
    <row r="28" spans="1:13" s="68" customFormat="1" ht="24.9" customHeight="1" thickBot="1" x14ac:dyDescent="0.25">
      <c r="A28" s="69">
        <v>360000</v>
      </c>
      <c r="B28" s="70">
        <f t="shared" si="1"/>
        <v>33371</v>
      </c>
      <c r="C28" s="70">
        <f t="shared" si="1"/>
        <v>66633</v>
      </c>
      <c r="D28" s="70">
        <f t="shared" si="1"/>
        <v>99786</v>
      </c>
      <c r="E28" s="70">
        <f t="shared" si="1"/>
        <v>132831</v>
      </c>
      <c r="F28" s="70">
        <f t="shared" si="1"/>
        <v>165768</v>
      </c>
      <c r="G28" s="70">
        <f t="shared" si="1"/>
        <v>198598</v>
      </c>
      <c r="H28" s="70">
        <f t="shared" si="1"/>
        <v>231321</v>
      </c>
      <c r="I28" s="70">
        <f t="shared" si="1"/>
        <v>263937</v>
      </c>
      <c r="J28" s="70">
        <f t="shared" si="1"/>
        <v>296446</v>
      </c>
      <c r="K28" s="70">
        <f t="shared" si="1"/>
        <v>328850</v>
      </c>
      <c r="L28" s="70">
        <f t="shared" si="1"/>
        <v>361148</v>
      </c>
      <c r="M28" s="71">
        <f t="shared" si="1"/>
        <v>393340</v>
      </c>
    </row>
    <row r="29" spans="1:13" s="68" customFormat="1" ht="20.25" customHeight="1" x14ac:dyDescent="0.15">
      <c r="A29" s="72" t="s">
        <v>59</v>
      </c>
      <c r="B29" s="73" t="s">
        <v>65</v>
      </c>
      <c r="C29" s="72"/>
      <c r="D29" s="72"/>
      <c r="E29" s="72"/>
      <c r="F29" s="72"/>
      <c r="G29" s="74"/>
      <c r="H29" s="74"/>
      <c r="I29" s="74"/>
      <c r="J29" s="74"/>
      <c r="K29" s="74"/>
      <c r="L29" s="74"/>
      <c r="M29" s="74"/>
    </row>
    <row r="30" spans="1:13" s="76" customFormat="1" ht="17.100000000000001" customHeight="1" x14ac:dyDescent="0.2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</row>
    <row r="31" spans="1:13" s="4" customFormat="1" ht="17.100000000000001" customHeight="1" x14ac:dyDescent="0.2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</row>
    <row r="32" spans="1:13" s="4" customFormat="1" ht="13.5" customHeight="1" x14ac:dyDescent="0.2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</row>
  </sheetData>
  <sheetProtection algorithmName="SHA-512" hashValue="pftsdbK/7oYknZC/q8SUEEaqFbP6dSipZMd3qHBK6W3uTZFdWhz03fkRCF6PhDPnvPmXJBAW3E8ZAESiCaogwA==" saltValue="RzsJUmf5AejECdd0zo+/+g==" spinCount="100000" sheet="1" objects="1" scenarios="1"/>
  <phoneticPr fontId="6"/>
  <pageMargins left="0" right="0" top="0.19685039370078741" bottom="0" header="0.51181102362204722" footer="0.51181102362204722"/>
  <pageSetup paperSize="8" scale="13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O72"/>
  <sheetViews>
    <sheetView zoomScale="60" zoomScaleNormal="60" workbookViewId="0">
      <selection activeCell="F8" sqref="F8"/>
    </sheetView>
  </sheetViews>
  <sheetFormatPr defaultRowHeight="14.4" x14ac:dyDescent="0.2"/>
  <cols>
    <col min="1" max="1" width="14.625" style="75" customWidth="1"/>
    <col min="2" max="2" width="14.75" style="75" customWidth="1"/>
    <col min="3" max="3" width="15.5" style="75" customWidth="1"/>
    <col min="4" max="4" width="14.875" style="75" customWidth="1"/>
    <col min="5" max="5" width="15.125" style="75" customWidth="1"/>
    <col min="6" max="8" width="14.125" style="75" customWidth="1"/>
    <col min="9" max="11" width="14.75" style="75" customWidth="1"/>
    <col min="12" max="12" width="14.125" style="75" customWidth="1"/>
    <col min="13" max="13" width="15.75" style="75" customWidth="1"/>
    <col min="14" max="256" width="9" style="1"/>
    <col min="257" max="257" width="14.625" style="1" customWidth="1"/>
    <col min="258" max="258" width="14.75" style="1" customWidth="1"/>
    <col min="259" max="259" width="15.5" style="1" customWidth="1"/>
    <col min="260" max="260" width="14.875" style="1" customWidth="1"/>
    <col min="261" max="261" width="15.125" style="1" customWidth="1"/>
    <col min="262" max="264" width="14.125" style="1" customWidth="1"/>
    <col min="265" max="267" width="14.75" style="1" customWidth="1"/>
    <col min="268" max="268" width="14.125" style="1" customWidth="1"/>
    <col min="269" max="269" width="15.75" style="1" customWidth="1"/>
    <col min="270" max="512" width="9" style="1"/>
    <col min="513" max="513" width="14.625" style="1" customWidth="1"/>
    <col min="514" max="514" width="14.75" style="1" customWidth="1"/>
    <col min="515" max="515" width="15.5" style="1" customWidth="1"/>
    <col min="516" max="516" width="14.875" style="1" customWidth="1"/>
    <col min="517" max="517" width="15.125" style="1" customWidth="1"/>
    <col min="518" max="520" width="14.125" style="1" customWidth="1"/>
    <col min="521" max="523" width="14.75" style="1" customWidth="1"/>
    <col min="524" max="524" width="14.125" style="1" customWidth="1"/>
    <col min="525" max="525" width="15.75" style="1" customWidth="1"/>
    <col min="526" max="768" width="9" style="1"/>
    <col min="769" max="769" width="14.625" style="1" customWidth="1"/>
    <col min="770" max="770" width="14.75" style="1" customWidth="1"/>
    <col min="771" max="771" width="15.5" style="1" customWidth="1"/>
    <col min="772" max="772" width="14.875" style="1" customWidth="1"/>
    <col min="773" max="773" width="15.125" style="1" customWidth="1"/>
    <col min="774" max="776" width="14.125" style="1" customWidth="1"/>
    <col min="777" max="779" width="14.75" style="1" customWidth="1"/>
    <col min="780" max="780" width="14.125" style="1" customWidth="1"/>
    <col min="781" max="781" width="15.75" style="1" customWidth="1"/>
    <col min="782" max="1024" width="9" style="1"/>
    <col min="1025" max="1025" width="14.625" style="1" customWidth="1"/>
    <col min="1026" max="1026" width="14.75" style="1" customWidth="1"/>
    <col min="1027" max="1027" width="15.5" style="1" customWidth="1"/>
    <col min="1028" max="1028" width="14.875" style="1" customWidth="1"/>
    <col min="1029" max="1029" width="15.125" style="1" customWidth="1"/>
    <col min="1030" max="1032" width="14.125" style="1" customWidth="1"/>
    <col min="1033" max="1035" width="14.75" style="1" customWidth="1"/>
    <col min="1036" max="1036" width="14.125" style="1" customWidth="1"/>
    <col min="1037" max="1037" width="15.75" style="1" customWidth="1"/>
    <col min="1038" max="1280" width="9" style="1"/>
    <col min="1281" max="1281" width="14.625" style="1" customWidth="1"/>
    <col min="1282" max="1282" width="14.75" style="1" customWidth="1"/>
    <col min="1283" max="1283" width="15.5" style="1" customWidth="1"/>
    <col min="1284" max="1284" width="14.875" style="1" customWidth="1"/>
    <col min="1285" max="1285" width="15.125" style="1" customWidth="1"/>
    <col min="1286" max="1288" width="14.125" style="1" customWidth="1"/>
    <col min="1289" max="1291" width="14.75" style="1" customWidth="1"/>
    <col min="1292" max="1292" width="14.125" style="1" customWidth="1"/>
    <col min="1293" max="1293" width="15.75" style="1" customWidth="1"/>
    <col min="1294" max="1536" width="9" style="1"/>
    <col min="1537" max="1537" width="14.625" style="1" customWidth="1"/>
    <col min="1538" max="1538" width="14.75" style="1" customWidth="1"/>
    <col min="1539" max="1539" width="15.5" style="1" customWidth="1"/>
    <col min="1540" max="1540" width="14.875" style="1" customWidth="1"/>
    <col min="1541" max="1541" width="15.125" style="1" customWidth="1"/>
    <col min="1542" max="1544" width="14.125" style="1" customWidth="1"/>
    <col min="1545" max="1547" width="14.75" style="1" customWidth="1"/>
    <col min="1548" max="1548" width="14.125" style="1" customWidth="1"/>
    <col min="1549" max="1549" width="15.75" style="1" customWidth="1"/>
    <col min="1550" max="1792" width="9" style="1"/>
    <col min="1793" max="1793" width="14.625" style="1" customWidth="1"/>
    <col min="1794" max="1794" width="14.75" style="1" customWidth="1"/>
    <col min="1795" max="1795" width="15.5" style="1" customWidth="1"/>
    <col min="1796" max="1796" width="14.875" style="1" customWidth="1"/>
    <col min="1797" max="1797" width="15.125" style="1" customWidth="1"/>
    <col min="1798" max="1800" width="14.125" style="1" customWidth="1"/>
    <col min="1801" max="1803" width="14.75" style="1" customWidth="1"/>
    <col min="1804" max="1804" width="14.125" style="1" customWidth="1"/>
    <col min="1805" max="1805" width="15.75" style="1" customWidth="1"/>
    <col min="1806" max="2048" width="9" style="1"/>
    <col min="2049" max="2049" width="14.625" style="1" customWidth="1"/>
    <col min="2050" max="2050" width="14.75" style="1" customWidth="1"/>
    <col min="2051" max="2051" width="15.5" style="1" customWidth="1"/>
    <col min="2052" max="2052" width="14.875" style="1" customWidth="1"/>
    <col min="2053" max="2053" width="15.125" style="1" customWidth="1"/>
    <col min="2054" max="2056" width="14.125" style="1" customWidth="1"/>
    <col min="2057" max="2059" width="14.75" style="1" customWidth="1"/>
    <col min="2060" max="2060" width="14.125" style="1" customWidth="1"/>
    <col min="2061" max="2061" width="15.75" style="1" customWidth="1"/>
    <col min="2062" max="2304" width="9" style="1"/>
    <col min="2305" max="2305" width="14.625" style="1" customWidth="1"/>
    <col min="2306" max="2306" width="14.75" style="1" customWidth="1"/>
    <col min="2307" max="2307" width="15.5" style="1" customWidth="1"/>
    <col min="2308" max="2308" width="14.875" style="1" customWidth="1"/>
    <col min="2309" max="2309" width="15.125" style="1" customWidth="1"/>
    <col min="2310" max="2312" width="14.125" style="1" customWidth="1"/>
    <col min="2313" max="2315" width="14.75" style="1" customWidth="1"/>
    <col min="2316" max="2316" width="14.125" style="1" customWidth="1"/>
    <col min="2317" max="2317" width="15.75" style="1" customWidth="1"/>
    <col min="2318" max="2560" width="9" style="1"/>
    <col min="2561" max="2561" width="14.625" style="1" customWidth="1"/>
    <col min="2562" max="2562" width="14.75" style="1" customWidth="1"/>
    <col min="2563" max="2563" width="15.5" style="1" customWidth="1"/>
    <col min="2564" max="2564" width="14.875" style="1" customWidth="1"/>
    <col min="2565" max="2565" width="15.125" style="1" customWidth="1"/>
    <col min="2566" max="2568" width="14.125" style="1" customWidth="1"/>
    <col min="2569" max="2571" width="14.75" style="1" customWidth="1"/>
    <col min="2572" max="2572" width="14.125" style="1" customWidth="1"/>
    <col min="2573" max="2573" width="15.75" style="1" customWidth="1"/>
    <col min="2574" max="2816" width="9" style="1"/>
    <col min="2817" max="2817" width="14.625" style="1" customWidth="1"/>
    <col min="2818" max="2818" width="14.75" style="1" customWidth="1"/>
    <col min="2819" max="2819" width="15.5" style="1" customWidth="1"/>
    <col min="2820" max="2820" width="14.875" style="1" customWidth="1"/>
    <col min="2821" max="2821" width="15.125" style="1" customWidth="1"/>
    <col min="2822" max="2824" width="14.125" style="1" customWidth="1"/>
    <col min="2825" max="2827" width="14.75" style="1" customWidth="1"/>
    <col min="2828" max="2828" width="14.125" style="1" customWidth="1"/>
    <col min="2829" max="2829" width="15.75" style="1" customWidth="1"/>
    <col min="2830" max="3072" width="9" style="1"/>
    <col min="3073" max="3073" width="14.625" style="1" customWidth="1"/>
    <col min="3074" max="3074" width="14.75" style="1" customWidth="1"/>
    <col min="3075" max="3075" width="15.5" style="1" customWidth="1"/>
    <col min="3076" max="3076" width="14.875" style="1" customWidth="1"/>
    <col min="3077" max="3077" width="15.125" style="1" customWidth="1"/>
    <col min="3078" max="3080" width="14.125" style="1" customWidth="1"/>
    <col min="3081" max="3083" width="14.75" style="1" customWidth="1"/>
    <col min="3084" max="3084" width="14.125" style="1" customWidth="1"/>
    <col min="3085" max="3085" width="15.75" style="1" customWidth="1"/>
    <col min="3086" max="3328" width="9" style="1"/>
    <col min="3329" max="3329" width="14.625" style="1" customWidth="1"/>
    <col min="3330" max="3330" width="14.75" style="1" customWidth="1"/>
    <col min="3331" max="3331" width="15.5" style="1" customWidth="1"/>
    <col min="3332" max="3332" width="14.875" style="1" customWidth="1"/>
    <col min="3333" max="3333" width="15.125" style="1" customWidth="1"/>
    <col min="3334" max="3336" width="14.125" style="1" customWidth="1"/>
    <col min="3337" max="3339" width="14.75" style="1" customWidth="1"/>
    <col min="3340" max="3340" width="14.125" style="1" customWidth="1"/>
    <col min="3341" max="3341" width="15.75" style="1" customWidth="1"/>
    <col min="3342" max="3584" width="9" style="1"/>
    <col min="3585" max="3585" width="14.625" style="1" customWidth="1"/>
    <col min="3586" max="3586" width="14.75" style="1" customWidth="1"/>
    <col min="3587" max="3587" width="15.5" style="1" customWidth="1"/>
    <col min="3588" max="3588" width="14.875" style="1" customWidth="1"/>
    <col min="3589" max="3589" width="15.125" style="1" customWidth="1"/>
    <col min="3590" max="3592" width="14.125" style="1" customWidth="1"/>
    <col min="3593" max="3595" width="14.75" style="1" customWidth="1"/>
    <col min="3596" max="3596" width="14.125" style="1" customWidth="1"/>
    <col min="3597" max="3597" width="15.75" style="1" customWidth="1"/>
    <col min="3598" max="3840" width="9" style="1"/>
    <col min="3841" max="3841" width="14.625" style="1" customWidth="1"/>
    <col min="3842" max="3842" width="14.75" style="1" customWidth="1"/>
    <col min="3843" max="3843" width="15.5" style="1" customWidth="1"/>
    <col min="3844" max="3844" width="14.875" style="1" customWidth="1"/>
    <col min="3845" max="3845" width="15.125" style="1" customWidth="1"/>
    <col min="3846" max="3848" width="14.125" style="1" customWidth="1"/>
    <col min="3849" max="3851" width="14.75" style="1" customWidth="1"/>
    <col min="3852" max="3852" width="14.125" style="1" customWidth="1"/>
    <col min="3853" max="3853" width="15.75" style="1" customWidth="1"/>
    <col min="3854" max="4096" width="9" style="1"/>
    <col min="4097" max="4097" width="14.625" style="1" customWidth="1"/>
    <col min="4098" max="4098" width="14.75" style="1" customWidth="1"/>
    <col min="4099" max="4099" width="15.5" style="1" customWidth="1"/>
    <col min="4100" max="4100" width="14.875" style="1" customWidth="1"/>
    <col min="4101" max="4101" width="15.125" style="1" customWidth="1"/>
    <col min="4102" max="4104" width="14.125" style="1" customWidth="1"/>
    <col min="4105" max="4107" width="14.75" style="1" customWidth="1"/>
    <col min="4108" max="4108" width="14.125" style="1" customWidth="1"/>
    <col min="4109" max="4109" width="15.75" style="1" customWidth="1"/>
    <col min="4110" max="4352" width="9" style="1"/>
    <col min="4353" max="4353" width="14.625" style="1" customWidth="1"/>
    <col min="4354" max="4354" width="14.75" style="1" customWidth="1"/>
    <col min="4355" max="4355" width="15.5" style="1" customWidth="1"/>
    <col min="4356" max="4356" width="14.875" style="1" customWidth="1"/>
    <col min="4357" max="4357" width="15.125" style="1" customWidth="1"/>
    <col min="4358" max="4360" width="14.125" style="1" customWidth="1"/>
    <col min="4361" max="4363" width="14.75" style="1" customWidth="1"/>
    <col min="4364" max="4364" width="14.125" style="1" customWidth="1"/>
    <col min="4365" max="4365" width="15.75" style="1" customWidth="1"/>
    <col min="4366" max="4608" width="9" style="1"/>
    <col min="4609" max="4609" width="14.625" style="1" customWidth="1"/>
    <col min="4610" max="4610" width="14.75" style="1" customWidth="1"/>
    <col min="4611" max="4611" width="15.5" style="1" customWidth="1"/>
    <col min="4612" max="4612" width="14.875" style="1" customWidth="1"/>
    <col min="4613" max="4613" width="15.125" style="1" customWidth="1"/>
    <col min="4614" max="4616" width="14.125" style="1" customWidth="1"/>
    <col min="4617" max="4619" width="14.75" style="1" customWidth="1"/>
    <col min="4620" max="4620" width="14.125" style="1" customWidth="1"/>
    <col min="4621" max="4621" width="15.75" style="1" customWidth="1"/>
    <col min="4622" max="4864" width="9" style="1"/>
    <col min="4865" max="4865" width="14.625" style="1" customWidth="1"/>
    <col min="4866" max="4866" width="14.75" style="1" customWidth="1"/>
    <col min="4867" max="4867" width="15.5" style="1" customWidth="1"/>
    <col min="4868" max="4868" width="14.875" style="1" customWidth="1"/>
    <col min="4869" max="4869" width="15.125" style="1" customWidth="1"/>
    <col min="4870" max="4872" width="14.125" style="1" customWidth="1"/>
    <col min="4873" max="4875" width="14.75" style="1" customWidth="1"/>
    <col min="4876" max="4876" width="14.125" style="1" customWidth="1"/>
    <col min="4877" max="4877" width="15.75" style="1" customWidth="1"/>
    <col min="4878" max="5120" width="9" style="1"/>
    <col min="5121" max="5121" width="14.625" style="1" customWidth="1"/>
    <col min="5122" max="5122" width="14.75" style="1" customWidth="1"/>
    <col min="5123" max="5123" width="15.5" style="1" customWidth="1"/>
    <col min="5124" max="5124" width="14.875" style="1" customWidth="1"/>
    <col min="5125" max="5125" width="15.125" style="1" customWidth="1"/>
    <col min="5126" max="5128" width="14.125" style="1" customWidth="1"/>
    <col min="5129" max="5131" width="14.75" style="1" customWidth="1"/>
    <col min="5132" max="5132" width="14.125" style="1" customWidth="1"/>
    <col min="5133" max="5133" width="15.75" style="1" customWidth="1"/>
    <col min="5134" max="5376" width="9" style="1"/>
    <col min="5377" max="5377" width="14.625" style="1" customWidth="1"/>
    <col min="5378" max="5378" width="14.75" style="1" customWidth="1"/>
    <col min="5379" max="5379" width="15.5" style="1" customWidth="1"/>
    <col min="5380" max="5380" width="14.875" style="1" customWidth="1"/>
    <col min="5381" max="5381" width="15.125" style="1" customWidth="1"/>
    <col min="5382" max="5384" width="14.125" style="1" customWidth="1"/>
    <col min="5385" max="5387" width="14.75" style="1" customWidth="1"/>
    <col min="5388" max="5388" width="14.125" style="1" customWidth="1"/>
    <col min="5389" max="5389" width="15.75" style="1" customWidth="1"/>
    <col min="5390" max="5632" width="9" style="1"/>
    <col min="5633" max="5633" width="14.625" style="1" customWidth="1"/>
    <col min="5634" max="5634" width="14.75" style="1" customWidth="1"/>
    <col min="5635" max="5635" width="15.5" style="1" customWidth="1"/>
    <col min="5636" max="5636" width="14.875" style="1" customWidth="1"/>
    <col min="5637" max="5637" width="15.125" style="1" customWidth="1"/>
    <col min="5638" max="5640" width="14.125" style="1" customWidth="1"/>
    <col min="5641" max="5643" width="14.75" style="1" customWidth="1"/>
    <col min="5644" max="5644" width="14.125" style="1" customWidth="1"/>
    <col min="5645" max="5645" width="15.75" style="1" customWidth="1"/>
    <col min="5646" max="5888" width="9" style="1"/>
    <col min="5889" max="5889" width="14.625" style="1" customWidth="1"/>
    <col min="5890" max="5890" width="14.75" style="1" customWidth="1"/>
    <col min="5891" max="5891" width="15.5" style="1" customWidth="1"/>
    <col min="5892" max="5892" width="14.875" style="1" customWidth="1"/>
    <col min="5893" max="5893" width="15.125" style="1" customWidth="1"/>
    <col min="5894" max="5896" width="14.125" style="1" customWidth="1"/>
    <col min="5897" max="5899" width="14.75" style="1" customWidth="1"/>
    <col min="5900" max="5900" width="14.125" style="1" customWidth="1"/>
    <col min="5901" max="5901" width="15.75" style="1" customWidth="1"/>
    <col min="5902" max="6144" width="9" style="1"/>
    <col min="6145" max="6145" width="14.625" style="1" customWidth="1"/>
    <col min="6146" max="6146" width="14.75" style="1" customWidth="1"/>
    <col min="6147" max="6147" width="15.5" style="1" customWidth="1"/>
    <col min="6148" max="6148" width="14.875" style="1" customWidth="1"/>
    <col min="6149" max="6149" width="15.125" style="1" customWidth="1"/>
    <col min="6150" max="6152" width="14.125" style="1" customWidth="1"/>
    <col min="6153" max="6155" width="14.75" style="1" customWidth="1"/>
    <col min="6156" max="6156" width="14.125" style="1" customWidth="1"/>
    <col min="6157" max="6157" width="15.75" style="1" customWidth="1"/>
    <col min="6158" max="6400" width="9" style="1"/>
    <col min="6401" max="6401" width="14.625" style="1" customWidth="1"/>
    <col min="6402" max="6402" width="14.75" style="1" customWidth="1"/>
    <col min="6403" max="6403" width="15.5" style="1" customWidth="1"/>
    <col min="6404" max="6404" width="14.875" style="1" customWidth="1"/>
    <col min="6405" max="6405" width="15.125" style="1" customWidth="1"/>
    <col min="6406" max="6408" width="14.125" style="1" customWidth="1"/>
    <col min="6409" max="6411" width="14.75" style="1" customWidth="1"/>
    <col min="6412" max="6412" width="14.125" style="1" customWidth="1"/>
    <col min="6413" max="6413" width="15.75" style="1" customWidth="1"/>
    <col min="6414" max="6656" width="9" style="1"/>
    <col min="6657" max="6657" width="14.625" style="1" customWidth="1"/>
    <col min="6658" max="6658" width="14.75" style="1" customWidth="1"/>
    <col min="6659" max="6659" width="15.5" style="1" customWidth="1"/>
    <col min="6660" max="6660" width="14.875" style="1" customWidth="1"/>
    <col min="6661" max="6661" width="15.125" style="1" customWidth="1"/>
    <col min="6662" max="6664" width="14.125" style="1" customWidth="1"/>
    <col min="6665" max="6667" width="14.75" style="1" customWidth="1"/>
    <col min="6668" max="6668" width="14.125" style="1" customWidth="1"/>
    <col min="6669" max="6669" width="15.75" style="1" customWidth="1"/>
    <col min="6670" max="6912" width="9" style="1"/>
    <col min="6913" max="6913" width="14.625" style="1" customWidth="1"/>
    <col min="6914" max="6914" width="14.75" style="1" customWidth="1"/>
    <col min="6915" max="6915" width="15.5" style="1" customWidth="1"/>
    <col min="6916" max="6916" width="14.875" style="1" customWidth="1"/>
    <col min="6917" max="6917" width="15.125" style="1" customWidth="1"/>
    <col min="6918" max="6920" width="14.125" style="1" customWidth="1"/>
    <col min="6921" max="6923" width="14.75" style="1" customWidth="1"/>
    <col min="6924" max="6924" width="14.125" style="1" customWidth="1"/>
    <col min="6925" max="6925" width="15.75" style="1" customWidth="1"/>
    <col min="6926" max="7168" width="9" style="1"/>
    <col min="7169" max="7169" width="14.625" style="1" customWidth="1"/>
    <col min="7170" max="7170" width="14.75" style="1" customWidth="1"/>
    <col min="7171" max="7171" width="15.5" style="1" customWidth="1"/>
    <col min="7172" max="7172" width="14.875" style="1" customWidth="1"/>
    <col min="7173" max="7173" width="15.125" style="1" customWidth="1"/>
    <col min="7174" max="7176" width="14.125" style="1" customWidth="1"/>
    <col min="7177" max="7179" width="14.75" style="1" customWidth="1"/>
    <col min="7180" max="7180" width="14.125" style="1" customWidth="1"/>
    <col min="7181" max="7181" width="15.75" style="1" customWidth="1"/>
    <col min="7182" max="7424" width="9" style="1"/>
    <col min="7425" max="7425" width="14.625" style="1" customWidth="1"/>
    <col min="7426" max="7426" width="14.75" style="1" customWidth="1"/>
    <col min="7427" max="7427" width="15.5" style="1" customWidth="1"/>
    <col min="7428" max="7428" width="14.875" style="1" customWidth="1"/>
    <col min="7429" max="7429" width="15.125" style="1" customWidth="1"/>
    <col min="7430" max="7432" width="14.125" style="1" customWidth="1"/>
    <col min="7433" max="7435" width="14.75" style="1" customWidth="1"/>
    <col min="7436" max="7436" width="14.125" style="1" customWidth="1"/>
    <col min="7437" max="7437" width="15.75" style="1" customWidth="1"/>
    <col min="7438" max="7680" width="9" style="1"/>
    <col min="7681" max="7681" width="14.625" style="1" customWidth="1"/>
    <col min="7682" max="7682" width="14.75" style="1" customWidth="1"/>
    <col min="7683" max="7683" width="15.5" style="1" customWidth="1"/>
    <col min="7684" max="7684" width="14.875" style="1" customWidth="1"/>
    <col min="7685" max="7685" width="15.125" style="1" customWidth="1"/>
    <col min="7686" max="7688" width="14.125" style="1" customWidth="1"/>
    <col min="7689" max="7691" width="14.75" style="1" customWidth="1"/>
    <col min="7692" max="7692" width="14.125" style="1" customWidth="1"/>
    <col min="7693" max="7693" width="15.75" style="1" customWidth="1"/>
    <col min="7694" max="7936" width="9" style="1"/>
    <col min="7937" max="7937" width="14.625" style="1" customWidth="1"/>
    <col min="7938" max="7938" width="14.75" style="1" customWidth="1"/>
    <col min="7939" max="7939" width="15.5" style="1" customWidth="1"/>
    <col min="7940" max="7940" width="14.875" style="1" customWidth="1"/>
    <col min="7941" max="7941" width="15.125" style="1" customWidth="1"/>
    <col min="7942" max="7944" width="14.125" style="1" customWidth="1"/>
    <col min="7945" max="7947" width="14.75" style="1" customWidth="1"/>
    <col min="7948" max="7948" width="14.125" style="1" customWidth="1"/>
    <col min="7949" max="7949" width="15.75" style="1" customWidth="1"/>
    <col min="7950" max="8192" width="9" style="1"/>
    <col min="8193" max="8193" width="14.625" style="1" customWidth="1"/>
    <col min="8194" max="8194" width="14.75" style="1" customWidth="1"/>
    <col min="8195" max="8195" width="15.5" style="1" customWidth="1"/>
    <col min="8196" max="8196" width="14.875" style="1" customWidth="1"/>
    <col min="8197" max="8197" width="15.125" style="1" customWidth="1"/>
    <col min="8198" max="8200" width="14.125" style="1" customWidth="1"/>
    <col min="8201" max="8203" width="14.75" style="1" customWidth="1"/>
    <col min="8204" max="8204" width="14.125" style="1" customWidth="1"/>
    <col min="8205" max="8205" width="15.75" style="1" customWidth="1"/>
    <col min="8206" max="8448" width="9" style="1"/>
    <col min="8449" max="8449" width="14.625" style="1" customWidth="1"/>
    <col min="8450" max="8450" width="14.75" style="1" customWidth="1"/>
    <col min="8451" max="8451" width="15.5" style="1" customWidth="1"/>
    <col min="8452" max="8452" width="14.875" style="1" customWidth="1"/>
    <col min="8453" max="8453" width="15.125" style="1" customWidth="1"/>
    <col min="8454" max="8456" width="14.125" style="1" customWidth="1"/>
    <col min="8457" max="8459" width="14.75" style="1" customWidth="1"/>
    <col min="8460" max="8460" width="14.125" style="1" customWidth="1"/>
    <col min="8461" max="8461" width="15.75" style="1" customWidth="1"/>
    <col min="8462" max="8704" width="9" style="1"/>
    <col min="8705" max="8705" width="14.625" style="1" customWidth="1"/>
    <col min="8706" max="8706" width="14.75" style="1" customWidth="1"/>
    <col min="8707" max="8707" width="15.5" style="1" customWidth="1"/>
    <col min="8708" max="8708" width="14.875" style="1" customWidth="1"/>
    <col min="8709" max="8709" width="15.125" style="1" customWidth="1"/>
    <col min="8710" max="8712" width="14.125" style="1" customWidth="1"/>
    <col min="8713" max="8715" width="14.75" style="1" customWidth="1"/>
    <col min="8716" max="8716" width="14.125" style="1" customWidth="1"/>
    <col min="8717" max="8717" width="15.75" style="1" customWidth="1"/>
    <col min="8718" max="8960" width="9" style="1"/>
    <col min="8961" max="8961" width="14.625" style="1" customWidth="1"/>
    <col min="8962" max="8962" width="14.75" style="1" customWidth="1"/>
    <col min="8963" max="8963" width="15.5" style="1" customWidth="1"/>
    <col min="8964" max="8964" width="14.875" style="1" customWidth="1"/>
    <col min="8965" max="8965" width="15.125" style="1" customWidth="1"/>
    <col min="8966" max="8968" width="14.125" style="1" customWidth="1"/>
    <col min="8969" max="8971" width="14.75" style="1" customWidth="1"/>
    <col min="8972" max="8972" width="14.125" style="1" customWidth="1"/>
    <col min="8973" max="8973" width="15.75" style="1" customWidth="1"/>
    <col min="8974" max="9216" width="9" style="1"/>
    <col min="9217" max="9217" width="14.625" style="1" customWidth="1"/>
    <col min="9218" max="9218" width="14.75" style="1" customWidth="1"/>
    <col min="9219" max="9219" width="15.5" style="1" customWidth="1"/>
    <col min="9220" max="9220" width="14.875" style="1" customWidth="1"/>
    <col min="9221" max="9221" width="15.125" style="1" customWidth="1"/>
    <col min="9222" max="9224" width="14.125" style="1" customWidth="1"/>
    <col min="9225" max="9227" width="14.75" style="1" customWidth="1"/>
    <col min="9228" max="9228" width="14.125" style="1" customWidth="1"/>
    <col min="9229" max="9229" width="15.75" style="1" customWidth="1"/>
    <col min="9230" max="9472" width="9" style="1"/>
    <col min="9473" max="9473" width="14.625" style="1" customWidth="1"/>
    <col min="9474" max="9474" width="14.75" style="1" customWidth="1"/>
    <col min="9475" max="9475" width="15.5" style="1" customWidth="1"/>
    <col min="9476" max="9476" width="14.875" style="1" customWidth="1"/>
    <col min="9477" max="9477" width="15.125" style="1" customWidth="1"/>
    <col min="9478" max="9480" width="14.125" style="1" customWidth="1"/>
    <col min="9481" max="9483" width="14.75" style="1" customWidth="1"/>
    <col min="9484" max="9484" width="14.125" style="1" customWidth="1"/>
    <col min="9485" max="9485" width="15.75" style="1" customWidth="1"/>
    <col min="9486" max="9728" width="9" style="1"/>
    <col min="9729" max="9729" width="14.625" style="1" customWidth="1"/>
    <col min="9730" max="9730" width="14.75" style="1" customWidth="1"/>
    <col min="9731" max="9731" width="15.5" style="1" customWidth="1"/>
    <col min="9732" max="9732" width="14.875" style="1" customWidth="1"/>
    <col min="9733" max="9733" width="15.125" style="1" customWidth="1"/>
    <col min="9734" max="9736" width="14.125" style="1" customWidth="1"/>
    <col min="9737" max="9739" width="14.75" style="1" customWidth="1"/>
    <col min="9740" max="9740" width="14.125" style="1" customWidth="1"/>
    <col min="9741" max="9741" width="15.75" style="1" customWidth="1"/>
    <col min="9742" max="9984" width="9" style="1"/>
    <col min="9985" max="9985" width="14.625" style="1" customWidth="1"/>
    <col min="9986" max="9986" width="14.75" style="1" customWidth="1"/>
    <col min="9987" max="9987" width="15.5" style="1" customWidth="1"/>
    <col min="9988" max="9988" width="14.875" style="1" customWidth="1"/>
    <col min="9989" max="9989" width="15.125" style="1" customWidth="1"/>
    <col min="9990" max="9992" width="14.125" style="1" customWidth="1"/>
    <col min="9993" max="9995" width="14.75" style="1" customWidth="1"/>
    <col min="9996" max="9996" width="14.125" style="1" customWidth="1"/>
    <col min="9997" max="9997" width="15.75" style="1" customWidth="1"/>
    <col min="9998" max="10240" width="9" style="1"/>
    <col min="10241" max="10241" width="14.625" style="1" customWidth="1"/>
    <col min="10242" max="10242" width="14.75" style="1" customWidth="1"/>
    <col min="10243" max="10243" width="15.5" style="1" customWidth="1"/>
    <col min="10244" max="10244" width="14.875" style="1" customWidth="1"/>
    <col min="10245" max="10245" width="15.125" style="1" customWidth="1"/>
    <col min="10246" max="10248" width="14.125" style="1" customWidth="1"/>
    <col min="10249" max="10251" width="14.75" style="1" customWidth="1"/>
    <col min="10252" max="10252" width="14.125" style="1" customWidth="1"/>
    <col min="10253" max="10253" width="15.75" style="1" customWidth="1"/>
    <col min="10254" max="10496" width="9" style="1"/>
    <col min="10497" max="10497" width="14.625" style="1" customWidth="1"/>
    <col min="10498" max="10498" width="14.75" style="1" customWidth="1"/>
    <col min="10499" max="10499" width="15.5" style="1" customWidth="1"/>
    <col min="10500" max="10500" width="14.875" style="1" customWidth="1"/>
    <col min="10501" max="10501" width="15.125" style="1" customWidth="1"/>
    <col min="10502" max="10504" width="14.125" style="1" customWidth="1"/>
    <col min="10505" max="10507" width="14.75" style="1" customWidth="1"/>
    <col min="10508" max="10508" width="14.125" style="1" customWidth="1"/>
    <col min="10509" max="10509" width="15.75" style="1" customWidth="1"/>
    <col min="10510" max="10752" width="9" style="1"/>
    <col min="10753" max="10753" width="14.625" style="1" customWidth="1"/>
    <col min="10754" max="10754" width="14.75" style="1" customWidth="1"/>
    <col min="10755" max="10755" width="15.5" style="1" customWidth="1"/>
    <col min="10756" max="10756" width="14.875" style="1" customWidth="1"/>
    <col min="10757" max="10757" width="15.125" style="1" customWidth="1"/>
    <col min="10758" max="10760" width="14.125" style="1" customWidth="1"/>
    <col min="10761" max="10763" width="14.75" style="1" customWidth="1"/>
    <col min="10764" max="10764" width="14.125" style="1" customWidth="1"/>
    <col min="10765" max="10765" width="15.75" style="1" customWidth="1"/>
    <col min="10766" max="11008" width="9" style="1"/>
    <col min="11009" max="11009" width="14.625" style="1" customWidth="1"/>
    <col min="11010" max="11010" width="14.75" style="1" customWidth="1"/>
    <col min="11011" max="11011" width="15.5" style="1" customWidth="1"/>
    <col min="11012" max="11012" width="14.875" style="1" customWidth="1"/>
    <col min="11013" max="11013" width="15.125" style="1" customWidth="1"/>
    <col min="11014" max="11016" width="14.125" style="1" customWidth="1"/>
    <col min="11017" max="11019" width="14.75" style="1" customWidth="1"/>
    <col min="11020" max="11020" width="14.125" style="1" customWidth="1"/>
    <col min="11021" max="11021" width="15.75" style="1" customWidth="1"/>
    <col min="11022" max="11264" width="9" style="1"/>
    <col min="11265" max="11265" width="14.625" style="1" customWidth="1"/>
    <col min="11266" max="11266" width="14.75" style="1" customWidth="1"/>
    <col min="11267" max="11267" width="15.5" style="1" customWidth="1"/>
    <col min="11268" max="11268" width="14.875" style="1" customWidth="1"/>
    <col min="11269" max="11269" width="15.125" style="1" customWidth="1"/>
    <col min="11270" max="11272" width="14.125" style="1" customWidth="1"/>
    <col min="11273" max="11275" width="14.75" style="1" customWidth="1"/>
    <col min="11276" max="11276" width="14.125" style="1" customWidth="1"/>
    <col min="11277" max="11277" width="15.75" style="1" customWidth="1"/>
    <col min="11278" max="11520" width="9" style="1"/>
    <col min="11521" max="11521" width="14.625" style="1" customWidth="1"/>
    <col min="11522" max="11522" width="14.75" style="1" customWidth="1"/>
    <col min="11523" max="11523" width="15.5" style="1" customWidth="1"/>
    <col min="11524" max="11524" width="14.875" style="1" customWidth="1"/>
    <col min="11525" max="11525" width="15.125" style="1" customWidth="1"/>
    <col min="11526" max="11528" width="14.125" style="1" customWidth="1"/>
    <col min="11529" max="11531" width="14.75" style="1" customWidth="1"/>
    <col min="11532" max="11532" width="14.125" style="1" customWidth="1"/>
    <col min="11533" max="11533" width="15.75" style="1" customWidth="1"/>
    <col min="11534" max="11776" width="9" style="1"/>
    <col min="11777" max="11777" width="14.625" style="1" customWidth="1"/>
    <col min="11778" max="11778" width="14.75" style="1" customWidth="1"/>
    <col min="11779" max="11779" width="15.5" style="1" customWidth="1"/>
    <col min="11780" max="11780" width="14.875" style="1" customWidth="1"/>
    <col min="11781" max="11781" width="15.125" style="1" customWidth="1"/>
    <col min="11782" max="11784" width="14.125" style="1" customWidth="1"/>
    <col min="11785" max="11787" width="14.75" style="1" customWidth="1"/>
    <col min="11788" max="11788" width="14.125" style="1" customWidth="1"/>
    <col min="11789" max="11789" width="15.75" style="1" customWidth="1"/>
    <col min="11790" max="12032" width="9" style="1"/>
    <col min="12033" max="12033" width="14.625" style="1" customWidth="1"/>
    <col min="12034" max="12034" width="14.75" style="1" customWidth="1"/>
    <col min="12035" max="12035" width="15.5" style="1" customWidth="1"/>
    <col min="12036" max="12036" width="14.875" style="1" customWidth="1"/>
    <col min="12037" max="12037" width="15.125" style="1" customWidth="1"/>
    <col min="12038" max="12040" width="14.125" style="1" customWidth="1"/>
    <col min="12041" max="12043" width="14.75" style="1" customWidth="1"/>
    <col min="12044" max="12044" width="14.125" style="1" customWidth="1"/>
    <col min="12045" max="12045" width="15.75" style="1" customWidth="1"/>
    <col min="12046" max="12288" width="9" style="1"/>
    <col min="12289" max="12289" width="14.625" style="1" customWidth="1"/>
    <col min="12290" max="12290" width="14.75" style="1" customWidth="1"/>
    <col min="12291" max="12291" width="15.5" style="1" customWidth="1"/>
    <col min="12292" max="12292" width="14.875" style="1" customWidth="1"/>
    <col min="12293" max="12293" width="15.125" style="1" customWidth="1"/>
    <col min="12294" max="12296" width="14.125" style="1" customWidth="1"/>
    <col min="12297" max="12299" width="14.75" style="1" customWidth="1"/>
    <col min="12300" max="12300" width="14.125" style="1" customWidth="1"/>
    <col min="12301" max="12301" width="15.75" style="1" customWidth="1"/>
    <col min="12302" max="12544" width="9" style="1"/>
    <col min="12545" max="12545" width="14.625" style="1" customWidth="1"/>
    <col min="12546" max="12546" width="14.75" style="1" customWidth="1"/>
    <col min="12547" max="12547" width="15.5" style="1" customWidth="1"/>
    <col min="12548" max="12548" width="14.875" style="1" customWidth="1"/>
    <col min="12549" max="12549" width="15.125" style="1" customWidth="1"/>
    <col min="12550" max="12552" width="14.125" style="1" customWidth="1"/>
    <col min="12553" max="12555" width="14.75" style="1" customWidth="1"/>
    <col min="12556" max="12556" width="14.125" style="1" customWidth="1"/>
    <col min="12557" max="12557" width="15.75" style="1" customWidth="1"/>
    <col min="12558" max="12800" width="9" style="1"/>
    <col min="12801" max="12801" width="14.625" style="1" customWidth="1"/>
    <col min="12802" max="12802" width="14.75" style="1" customWidth="1"/>
    <col min="12803" max="12803" width="15.5" style="1" customWidth="1"/>
    <col min="12804" max="12804" width="14.875" style="1" customWidth="1"/>
    <col min="12805" max="12805" width="15.125" style="1" customWidth="1"/>
    <col min="12806" max="12808" width="14.125" style="1" customWidth="1"/>
    <col min="12809" max="12811" width="14.75" style="1" customWidth="1"/>
    <col min="12812" max="12812" width="14.125" style="1" customWidth="1"/>
    <col min="12813" max="12813" width="15.75" style="1" customWidth="1"/>
    <col min="12814" max="13056" width="9" style="1"/>
    <col min="13057" max="13057" width="14.625" style="1" customWidth="1"/>
    <col min="13058" max="13058" width="14.75" style="1" customWidth="1"/>
    <col min="13059" max="13059" width="15.5" style="1" customWidth="1"/>
    <col min="13060" max="13060" width="14.875" style="1" customWidth="1"/>
    <col min="13061" max="13061" width="15.125" style="1" customWidth="1"/>
    <col min="13062" max="13064" width="14.125" style="1" customWidth="1"/>
    <col min="13065" max="13067" width="14.75" style="1" customWidth="1"/>
    <col min="13068" max="13068" width="14.125" style="1" customWidth="1"/>
    <col min="13069" max="13069" width="15.75" style="1" customWidth="1"/>
    <col min="13070" max="13312" width="9" style="1"/>
    <col min="13313" max="13313" width="14.625" style="1" customWidth="1"/>
    <col min="13314" max="13314" width="14.75" style="1" customWidth="1"/>
    <col min="13315" max="13315" width="15.5" style="1" customWidth="1"/>
    <col min="13316" max="13316" width="14.875" style="1" customWidth="1"/>
    <col min="13317" max="13317" width="15.125" style="1" customWidth="1"/>
    <col min="13318" max="13320" width="14.125" style="1" customWidth="1"/>
    <col min="13321" max="13323" width="14.75" style="1" customWidth="1"/>
    <col min="13324" max="13324" width="14.125" style="1" customWidth="1"/>
    <col min="13325" max="13325" width="15.75" style="1" customWidth="1"/>
    <col min="13326" max="13568" width="9" style="1"/>
    <col min="13569" max="13569" width="14.625" style="1" customWidth="1"/>
    <col min="13570" max="13570" width="14.75" style="1" customWidth="1"/>
    <col min="13571" max="13571" width="15.5" style="1" customWidth="1"/>
    <col min="13572" max="13572" width="14.875" style="1" customWidth="1"/>
    <col min="13573" max="13573" width="15.125" style="1" customWidth="1"/>
    <col min="13574" max="13576" width="14.125" style="1" customWidth="1"/>
    <col min="13577" max="13579" width="14.75" style="1" customWidth="1"/>
    <col min="13580" max="13580" width="14.125" style="1" customWidth="1"/>
    <col min="13581" max="13581" width="15.75" style="1" customWidth="1"/>
    <col min="13582" max="13824" width="9" style="1"/>
    <col min="13825" max="13825" width="14.625" style="1" customWidth="1"/>
    <col min="13826" max="13826" width="14.75" style="1" customWidth="1"/>
    <col min="13827" max="13827" width="15.5" style="1" customWidth="1"/>
    <col min="13828" max="13828" width="14.875" style="1" customWidth="1"/>
    <col min="13829" max="13829" width="15.125" style="1" customWidth="1"/>
    <col min="13830" max="13832" width="14.125" style="1" customWidth="1"/>
    <col min="13833" max="13835" width="14.75" style="1" customWidth="1"/>
    <col min="13836" max="13836" width="14.125" style="1" customWidth="1"/>
    <col min="13837" max="13837" width="15.75" style="1" customWidth="1"/>
    <col min="13838" max="14080" width="9" style="1"/>
    <col min="14081" max="14081" width="14.625" style="1" customWidth="1"/>
    <col min="14082" max="14082" width="14.75" style="1" customWidth="1"/>
    <col min="14083" max="14083" width="15.5" style="1" customWidth="1"/>
    <col min="14084" max="14084" width="14.875" style="1" customWidth="1"/>
    <col min="14085" max="14085" width="15.125" style="1" customWidth="1"/>
    <col min="14086" max="14088" width="14.125" style="1" customWidth="1"/>
    <col min="14089" max="14091" width="14.75" style="1" customWidth="1"/>
    <col min="14092" max="14092" width="14.125" style="1" customWidth="1"/>
    <col min="14093" max="14093" width="15.75" style="1" customWidth="1"/>
    <col min="14094" max="14336" width="9" style="1"/>
    <col min="14337" max="14337" width="14.625" style="1" customWidth="1"/>
    <col min="14338" max="14338" width="14.75" style="1" customWidth="1"/>
    <col min="14339" max="14339" width="15.5" style="1" customWidth="1"/>
    <col min="14340" max="14340" width="14.875" style="1" customWidth="1"/>
    <col min="14341" max="14341" width="15.125" style="1" customWidth="1"/>
    <col min="14342" max="14344" width="14.125" style="1" customWidth="1"/>
    <col min="14345" max="14347" width="14.75" style="1" customWidth="1"/>
    <col min="14348" max="14348" width="14.125" style="1" customWidth="1"/>
    <col min="14349" max="14349" width="15.75" style="1" customWidth="1"/>
    <col min="14350" max="14592" width="9" style="1"/>
    <col min="14593" max="14593" width="14.625" style="1" customWidth="1"/>
    <col min="14594" max="14594" width="14.75" style="1" customWidth="1"/>
    <col min="14595" max="14595" width="15.5" style="1" customWidth="1"/>
    <col min="14596" max="14596" width="14.875" style="1" customWidth="1"/>
    <col min="14597" max="14597" width="15.125" style="1" customWidth="1"/>
    <col min="14598" max="14600" width="14.125" style="1" customWidth="1"/>
    <col min="14601" max="14603" width="14.75" style="1" customWidth="1"/>
    <col min="14604" max="14604" width="14.125" style="1" customWidth="1"/>
    <col min="14605" max="14605" width="15.75" style="1" customWidth="1"/>
    <col min="14606" max="14848" width="9" style="1"/>
    <col min="14849" max="14849" width="14.625" style="1" customWidth="1"/>
    <col min="14850" max="14850" width="14.75" style="1" customWidth="1"/>
    <col min="14851" max="14851" width="15.5" style="1" customWidth="1"/>
    <col min="14852" max="14852" width="14.875" style="1" customWidth="1"/>
    <col min="14853" max="14853" width="15.125" style="1" customWidth="1"/>
    <col min="14854" max="14856" width="14.125" style="1" customWidth="1"/>
    <col min="14857" max="14859" width="14.75" style="1" customWidth="1"/>
    <col min="14860" max="14860" width="14.125" style="1" customWidth="1"/>
    <col min="14861" max="14861" width="15.75" style="1" customWidth="1"/>
    <col min="14862" max="15104" width="9" style="1"/>
    <col min="15105" max="15105" width="14.625" style="1" customWidth="1"/>
    <col min="15106" max="15106" width="14.75" style="1" customWidth="1"/>
    <col min="15107" max="15107" width="15.5" style="1" customWidth="1"/>
    <col min="15108" max="15108" width="14.875" style="1" customWidth="1"/>
    <col min="15109" max="15109" width="15.125" style="1" customWidth="1"/>
    <col min="15110" max="15112" width="14.125" style="1" customWidth="1"/>
    <col min="15113" max="15115" width="14.75" style="1" customWidth="1"/>
    <col min="15116" max="15116" width="14.125" style="1" customWidth="1"/>
    <col min="15117" max="15117" width="15.75" style="1" customWidth="1"/>
    <col min="15118" max="15360" width="9" style="1"/>
    <col min="15361" max="15361" width="14.625" style="1" customWidth="1"/>
    <col min="15362" max="15362" width="14.75" style="1" customWidth="1"/>
    <col min="15363" max="15363" width="15.5" style="1" customWidth="1"/>
    <col min="15364" max="15364" width="14.875" style="1" customWidth="1"/>
    <col min="15365" max="15365" width="15.125" style="1" customWidth="1"/>
    <col min="15366" max="15368" width="14.125" style="1" customWidth="1"/>
    <col min="15369" max="15371" width="14.75" style="1" customWidth="1"/>
    <col min="15372" max="15372" width="14.125" style="1" customWidth="1"/>
    <col min="15373" max="15373" width="15.75" style="1" customWidth="1"/>
    <col min="15374" max="15616" width="9" style="1"/>
    <col min="15617" max="15617" width="14.625" style="1" customWidth="1"/>
    <col min="15618" max="15618" width="14.75" style="1" customWidth="1"/>
    <col min="15619" max="15619" width="15.5" style="1" customWidth="1"/>
    <col min="15620" max="15620" width="14.875" style="1" customWidth="1"/>
    <col min="15621" max="15621" width="15.125" style="1" customWidth="1"/>
    <col min="15622" max="15624" width="14.125" style="1" customWidth="1"/>
    <col min="15625" max="15627" width="14.75" style="1" customWidth="1"/>
    <col min="15628" max="15628" width="14.125" style="1" customWidth="1"/>
    <col min="15629" max="15629" width="15.75" style="1" customWidth="1"/>
    <col min="15630" max="15872" width="9" style="1"/>
    <col min="15873" max="15873" width="14.625" style="1" customWidth="1"/>
    <col min="15874" max="15874" width="14.75" style="1" customWidth="1"/>
    <col min="15875" max="15875" width="15.5" style="1" customWidth="1"/>
    <col min="15876" max="15876" width="14.875" style="1" customWidth="1"/>
    <col min="15877" max="15877" width="15.125" style="1" customWidth="1"/>
    <col min="15878" max="15880" width="14.125" style="1" customWidth="1"/>
    <col min="15881" max="15883" width="14.75" style="1" customWidth="1"/>
    <col min="15884" max="15884" width="14.125" style="1" customWidth="1"/>
    <col min="15885" max="15885" width="15.75" style="1" customWidth="1"/>
    <col min="15886" max="16128" width="9" style="1"/>
    <col min="16129" max="16129" width="14.625" style="1" customWidth="1"/>
    <col min="16130" max="16130" width="14.75" style="1" customWidth="1"/>
    <col min="16131" max="16131" width="15.5" style="1" customWidth="1"/>
    <col min="16132" max="16132" width="14.875" style="1" customWidth="1"/>
    <col min="16133" max="16133" width="15.125" style="1" customWidth="1"/>
    <col min="16134" max="16136" width="14.125" style="1" customWidth="1"/>
    <col min="16137" max="16139" width="14.75" style="1" customWidth="1"/>
    <col min="16140" max="16140" width="14.125" style="1" customWidth="1"/>
    <col min="16141" max="16141" width="15.75" style="1" customWidth="1"/>
    <col min="16142" max="16384" width="9" style="1"/>
  </cols>
  <sheetData>
    <row r="1" spans="1:15" s="1" customFormat="1" ht="15" customHeight="1" thickBot="1" x14ac:dyDescent="0.25">
      <c r="A1" s="51" t="s">
        <v>39</v>
      </c>
      <c r="B1" s="52">
        <f>1/1.04^(1/12)</f>
        <v>0.99673694261856227</v>
      </c>
      <c r="C1" s="53">
        <f>(1/1.04^(1/12))+(1/1.04^(2/12))</f>
        <v>1.9902214753991614</v>
      </c>
      <c r="D1" s="53">
        <f>(1/1.04^(1/12))+(1/1.04^(2/12))+(1/1.04^(3/12))</f>
        <v>2.9804642111417268</v>
      </c>
      <c r="E1" s="53">
        <f>(1/1.04^(1/12))+(1/1.04^(2/12))+(1/1.04^(3/12))+(1/1.04^(4/12))</f>
        <v>3.9674757280160122</v>
      </c>
      <c r="F1" s="53">
        <f>(1/1.04^(1/12))+(1/1.04^(2/12))+(1/1.04^(3/12))+(1/1.04^(4/12))+(1/1.04^(5/12))</f>
        <v>4.9512665696745977</v>
      </c>
      <c r="G1" s="53">
        <f>(1/1.04^(1/12))+(1/1.04^(2/12))+(1/1.04^(3/12))+(1/1.04^(4/12))+(1/1.04^(5/12))+(1/1.04^(6/12))</f>
        <v>5.9318472453655176</v>
      </c>
      <c r="H1" s="53">
        <f>(1/1.04^(1/12))+(1/1.04^(2/12))+(1/1.04^(3/12))+(1/1.04^(4/12))+(1/1.04^(5/12))+(1/1.04^(6/12))+(1/1.04^(7/12))</f>
        <v>6.9092282300445298</v>
      </c>
      <c r="I1" s="53">
        <f>(1/1.04^(1/12))+(1/1.04^(2/12))+(1/1.04^(3/12))+(1/1.04^(4/12))+(1/1.04^(5/12))+(1/1.04^(6/12))+(1/1.04^(7/12))+(1/1.04^(8/12))</f>
        <v>7.8834199644870075</v>
      </c>
      <c r="J1" s="53">
        <f>(1/1.04^(1/12))+(1/1.04^(2/12))+(1/1.04^(3/12))+(1/1.04^(4/12))+(1/1.04^(5/12))+(1/1.04^(6/12))+(1/1.04^(7/12))+(1/1.04^(8/12))+(1/1.04^(9/12))</f>
        <v>8.8544328553994784</v>
      </c>
      <c r="K1" s="53">
        <f>(1/1.04^(1/12))+(1/1.04^(2/12))+(1/1.04^(3/12))+(1/1.04^(4/12))+(1/1.04^(5/12))+(1/1.04^(6/12))+(1/1.04^(7/12))+(1/1.04^(8/12))+(1/1.04^(9/12))+(1/1.04^(10/12))</f>
        <v>9.8222772755307854</v>
      </c>
      <c r="L1" s="53">
        <f>(1/1.04^(1/12))+(1/1.04^(2/12))+(1/1.04^(3/12))+(1/1.04^(4/12))+(1/1.04^(5/12))+(1/1.04^(6/12))+(1/1.04^(7/12))+(1/1.04^(8/12))+(1/1.04^(9/12))+(1/1.04^(10/12))+(1/1.04^(11/12))</f>
        <v>10.7869635637829</v>
      </c>
      <c r="M1" s="53">
        <f>(1/1.04^(1/12))+(1/1.04^(2/12))+(1/1.04^(3/12))+(1/1.04^(4/12))+(1/1.04^(5/12))+(1/1.04^(6/12))+(1/1.04^(7/12))+(1/1.04^(8/12))+(1/1.04^(9/12))+(1/1.04^(10/12))+(1/1.04^(11/12))+(1/1.04^(12/12))</f>
        <v>11.748502025321361</v>
      </c>
      <c r="N1" s="54" t="s">
        <v>40</v>
      </c>
      <c r="O1" s="54" t="s">
        <v>40</v>
      </c>
    </row>
    <row r="2" spans="1:15" s="1" customFormat="1" ht="17.25" customHeight="1" x14ac:dyDescent="0.2">
      <c r="A2" s="77" t="s">
        <v>41</v>
      </c>
      <c r="B2" s="78" t="s">
        <v>60</v>
      </c>
      <c r="C2" s="78"/>
      <c r="D2" s="78"/>
      <c r="E2" s="78"/>
      <c r="F2" s="78"/>
      <c r="G2" s="78"/>
      <c r="H2" s="78"/>
      <c r="I2" s="79">
        <v>91.7</v>
      </c>
      <c r="J2" s="80">
        <v>17</v>
      </c>
      <c r="K2" s="79">
        <v>1.3</v>
      </c>
      <c r="L2" s="81" t="s">
        <v>44</v>
      </c>
      <c r="M2" s="82" t="s">
        <v>45</v>
      </c>
      <c r="O2" s="54" t="s">
        <v>40</v>
      </c>
    </row>
    <row r="3" spans="1:15" s="1" customFormat="1" ht="18" customHeight="1" x14ac:dyDescent="0.2">
      <c r="A3" s="83" t="s">
        <v>46</v>
      </c>
      <c r="B3" s="84" t="s">
        <v>61</v>
      </c>
      <c r="C3" s="84" t="s">
        <v>48</v>
      </c>
      <c r="D3" s="84" t="s">
        <v>49</v>
      </c>
      <c r="E3" s="84" t="s">
        <v>50</v>
      </c>
      <c r="F3" s="84" t="s">
        <v>51</v>
      </c>
      <c r="G3" s="84" t="s">
        <v>52</v>
      </c>
      <c r="H3" s="84" t="s">
        <v>53</v>
      </c>
      <c r="I3" s="84" t="s">
        <v>54</v>
      </c>
      <c r="J3" s="84" t="s">
        <v>55</v>
      </c>
      <c r="K3" s="84" t="s">
        <v>56</v>
      </c>
      <c r="L3" s="84" t="s">
        <v>57</v>
      </c>
      <c r="M3" s="85" t="s">
        <v>58</v>
      </c>
      <c r="O3" s="54" t="s">
        <v>40</v>
      </c>
    </row>
    <row r="4" spans="1:15" s="68" customFormat="1" ht="18.899999999999999" customHeight="1" x14ac:dyDescent="0.2">
      <c r="A4" s="86">
        <v>58000</v>
      </c>
      <c r="B4" s="87">
        <f>ROUND(($I$2+$K$2)*B$1*$A4/1000,0)+B5</f>
        <v>6358</v>
      </c>
      <c r="C4" s="87">
        <f t="shared" ref="C4:L4" si="0">ROUND(($I$2+$K$2)*C$1*$A4/1000,0)+C5</f>
        <v>12697</v>
      </c>
      <c r="D4" s="87">
        <f t="shared" si="0"/>
        <v>19015</v>
      </c>
      <c r="E4" s="87">
        <f t="shared" si="0"/>
        <v>25312</v>
      </c>
      <c r="F4" s="87">
        <f t="shared" si="0"/>
        <v>31588</v>
      </c>
      <c r="G4" s="87">
        <f t="shared" si="0"/>
        <v>37844</v>
      </c>
      <c r="H4" s="87">
        <f t="shared" si="0"/>
        <v>44080</v>
      </c>
      <c r="I4" s="87">
        <f t="shared" si="0"/>
        <v>50296</v>
      </c>
      <c r="J4" s="87">
        <f t="shared" si="0"/>
        <v>56491</v>
      </c>
      <c r="K4" s="87">
        <f t="shared" si="0"/>
        <v>62665</v>
      </c>
      <c r="L4" s="87">
        <f t="shared" si="0"/>
        <v>68820</v>
      </c>
      <c r="M4" s="88">
        <f>ROUND(($I$2+$K$2)*M$1*$A4/1000,0)+M5</f>
        <v>74955</v>
      </c>
      <c r="O4" s="89" t="s">
        <v>40</v>
      </c>
    </row>
    <row r="5" spans="1:15" s="68" customFormat="1" ht="18.899999999999999" customHeight="1" x14ac:dyDescent="0.15">
      <c r="A5" s="90"/>
      <c r="B5" s="91">
        <f>ROUNDDOWN($J$2*B$1*$A4/1000,0)</f>
        <v>982</v>
      </c>
      <c r="C5" s="91">
        <f t="shared" ref="C5:M5" si="1">ROUNDDOWN($J$2*C$1*$A4/1000,0)</f>
        <v>1962</v>
      </c>
      <c r="D5" s="91">
        <f t="shared" si="1"/>
        <v>2938</v>
      </c>
      <c r="E5" s="91">
        <f t="shared" si="1"/>
        <v>3911</v>
      </c>
      <c r="F5" s="91">
        <f t="shared" si="1"/>
        <v>4881</v>
      </c>
      <c r="G5" s="91">
        <f t="shared" si="1"/>
        <v>5848</v>
      </c>
      <c r="H5" s="91">
        <f t="shared" si="1"/>
        <v>6812</v>
      </c>
      <c r="I5" s="91">
        <f t="shared" si="1"/>
        <v>7773</v>
      </c>
      <c r="J5" s="91">
        <f t="shared" si="1"/>
        <v>8730</v>
      </c>
      <c r="K5" s="91">
        <f t="shared" si="1"/>
        <v>9684</v>
      </c>
      <c r="L5" s="91">
        <f t="shared" si="1"/>
        <v>10635</v>
      </c>
      <c r="M5" s="92">
        <f t="shared" si="1"/>
        <v>11584</v>
      </c>
      <c r="O5" s="89"/>
    </row>
    <row r="6" spans="1:15" s="68" customFormat="1" ht="18.899999999999999" customHeight="1" x14ac:dyDescent="0.2">
      <c r="A6" s="86">
        <v>68000</v>
      </c>
      <c r="B6" s="87">
        <f>ROUND(($I$2+$K$2)*B$1*$A6/1000,0)+B7</f>
        <v>7455</v>
      </c>
      <c r="C6" s="87">
        <f t="shared" ref="C6:M6" si="2">ROUND(($I$2+$K$2)*C$1*$A6/1000,0)+C7</f>
        <v>14886</v>
      </c>
      <c r="D6" s="87">
        <f t="shared" si="2"/>
        <v>22293</v>
      </c>
      <c r="E6" s="87">
        <f t="shared" si="2"/>
        <v>29676</v>
      </c>
      <c r="F6" s="87">
        <f t="shared" si="2"/>
        <v>37035</v>
      </c>
      <c r="G6" s="87">
        <f t="shared" si="2"/>
        <v>44370</v>
      </c>
      <c r="H6" s="87">
        <f t="shared" si="2"/>
        <v>51681</v>
      </c>
      <c r="I6" s="87">
        <f t="shared" si="2"/>
        <v>58968</v>
      </c>
      <c r="J6" s="87">
        <f t="shared" si="2"/>
        <v>66230</v>
      </c>
      <c r="K6" s="87">
        <f t="shared" si="2"/>
        <v>73470</v>
      </c>
      <c r="L6" s="87">
        <f t="shared" si="2"/>
        <v>80686</v>
      </c>
      <c r="M6" s="88">
        <f t="shared" si="2"/>
        <v>87879</v>
      </c>
      <c r="O6" s="89" t="s">
        <v>40</v>
      </c>
    </row>
    <row r="7" spans="1:15" s="68" customFormat="1" ht="18.899999999999999" customHeight="1" x14ac:dyDescent="0.15">
      <c r="A7" s="90"/>
      <c r="B7" s="91">
        <f t="shared" ref="B7:M7" si="3">ROUNDDOWN($J$2*B$1*$A6/1000,0)</f>
        <v>1152</v>
      </c>
      <c r="C7" s="91">
        <f t="shared" si="3"/>
        <v>2300</v>
      </c>
      <c r="D7" s="91">
        <f t="shared" si="3"/>
        <v>3445</v>
      </c>
      <c r="E7" s="91">
        <f t="shared" si="3"/>
        <v>4586</v>
      </c>
      <c r="F7" s="91">
        <f t="shared" si="3"/>
        <v>5723</v>
      </c>
      <c r="G7" s="91">
        <f t="shared" si="3"/>
        <v>6857</v>
      </c>
      <c r="H7" s="91">
        <f t="shared" si="3"/>
        <v>7987</v>
      </c>
      <c r="I7" s="91">
        <f t="shared" si="3"/>
        <v>9113</v>
      </c>
      <c r="J7" s="91">
        <f t="shared" si="3"/>
        <v>10235</v>
      </c>
      <c r="K7" s="91">
        <f t="shared" si="3"/>
        <v>11354</v>
      </c>
      <c r="L7" s="91">
        <f t="shared" si="3"/>
        <v>12469</v>
      </c>
      <c r="M7" s="92">
        <f t="shared" si="3"/>
        <v>13581</v>
      </c>
      <c r="O7" s="89"/>
    </row>
    <row r="8" spans="1:15" s="4" customFormat="1" ht="18.899999999999999" customHeight="1" x14ac:dyDescent="0.2">
      <c r="A8" s="86">
        <v>78000</v>
      </c>
      <c r="B8" s="87">
        <f>ROUND(($I$2+$K$2)*B$1*$A8/1000,0)+B9</f>
        <v>8551</v>
      </c>
      <c r="C8" s="87">
        <f t="shared" ref="C8:M8" si="4">ROUND(($I$2+$K$2)*C$1*$A8/1000,0)+C9</f>
        <v>17076</v>
      </c>
      <c r="D8" s="87">
        <f t="shared" si="4"/>
        <v>25572</v>
      </c>
      <c r="E8" s="87">
        <f t="shared" si="4"/>
        <v>34040</v>
      </c>
      <c r="F8" s="87">
        <f t="shared" si="4"/>
        <v>42481</v>
      </c>
      <c r="G8" s="87">
        <f t="shared" si="4"/>
        <v>50895</v>
      </c>
      <c r="H8" s="87">
        <f t="shared" si="4"/>
        <v>59281</v>
      </c>
      <c r="I8" s="87">
        <f t="shared" si="4"/>
        <v>67639</v>
      </c>
      <c r="J8" s="87">
        <f t="shared" si="4"/>
        <v>75970</v>
      </c>
      <c r="K8" s="87">
        <f t="shared" si="4"/>
        <v>84275</v>
      </c>
      <c r="L8" s="87">
        <f t="shared" si="4"/>
        <v>92552</v>
      </c>
      <c r="M8" s="88">
        <f t="shared" si="4"/>
        <v>100802</v>
      </c>
      <c r="O8" s="93" t="s">
        <v>40</v>
      </c>
    </row>
    <row r="9" spans="1:15" s="4" customFormat="1" ht="18.899999999999999" customHeight="1" x14ac:dyDescent="0.15">
      <c r="A9" s="90"/>
      <c r="B9" s="91">
        <f t="shared" ref="B9:M9" si="5">ROUNDDOWN($J$2*B$1*$A8/1000,0)</f>
        <v>1321</v>
      </c>
      <c r="C9" s="91">
        <f t="shared" si="5"/>
        <v>2639</v>
      </c>
      <c r="D9" s="91">
        <f t="shared" si="5"/>
        <v>3952</v>
      </c>
      <c r="E9" s="91">
        <f t="shared" si="5"/>
        <v>5260</v>
      </c>
      <c r="F9" s="91">
        <f t="shared" si="5"/>
        <v>6565</v>
      </c>
      <c r="G9" s="91">
        <f t="shared" si="5"/>
        <v>7865</v>
      </c>
      <c r="H9" s="91">
        <f t="shared" si="5"/>
        <v>9161</v>
      </c>
      <c r="I9" s="91">
        <f t="shared" si="5"/>
        <v>10453</v>
      </c>
      <c r="J9" s="91">
        <f t="shared" si="5"/>
        <v>11740</v>
      </c>
      <c r="K9" s="91">
        <f t="shared" si="5"/>
        <v>13024</v>
      </c>
      <c r="L9" s="91">
        <f t="shared" si="5"/>
        <v>14303</v>
      </c>
      <c r="M9" s="92">
        <f t="shared" si="5"/>
        <v>15578</v>
      </c>
      <c r="O9" s="93"/>
    </row>
    <row r="10" spans="1:15" s="68" customFormat="1" ht="18.899999999999999" customHeight="1" x14ac:dyDescent="0.2">
      <c r="A10" s="86">
        <v>88000</v>
      </c>
      <c r="B10" s="87">
        <f>ROUND(($I$2+$K$2)*B$1*$A10/1000,0)+B11</f>
        <v>9648</v>
      </c>
      <c r="C10" s="87">
        <f t="shared" ref="C10:M10" si="6">ROUND(($I$2+$K$2)*C$1*$A10/1000,0)+C11</f>
        <v>19265</v>
      </c>
      <c r="D10" s="87">
        <f t="shared" si="6"/>
        <v>28850</v>
      </c>
      <c r="E10" s="87">
        <f t="shared" si="6"/>
        <v>38405</v>
      </c>
      <c r="F10" s="87">
        <f t="shared" si="6"/>
        <v>47928</v>
      </c>
      <c r="G10" s="87">
        <f t="shared" si="6"/>
        <v>57420</v>
      </c>
      <c r="H10" s="87">
        <f t="shared" si="6"/>
        <v>66881</v>
      </c>
      <c r="I10" s="87">
        <f t="shared" si="6"/>
        <v>76311</v>
      </c>
      <c r="J10" s="87">
        <f t="shared" si="6"/>
        <v>85711</v>
      </c>
      <c r="K10" s="87">
        <f t="shared" si="6"/>
        <v>95080</v>
      </c>
      <c r="L10" s="87">
        <f t="shared" si="6"/>
        <v>104418</v>
      </c>
      <c r="M10" s="88">
        <f t="shared" si="6"/>
        <v>113725</v>
      </c>
      <c r="O10" s="89" t="s">
        <v>40</v>
      </c>
    </row>
    <row r="11" spans="1:15" s="68" customFormat="1" ht="18.899999999999999" customHeight="1" x14ac:dyDescent="0.15">
      <c r="A11" s="90"/>
      <c r="B11" s="91">
        <f t="shared" ref="B11:M11" si="7">ROUNDDOWN($J$2*B$1*$A10/1000,0)</f>
        <v>1491</v>
      </c>
      <c r="C11" s="91">
        <f t="shared" si="7"/>
        <v>2977</v>
      </c>
      <c r="D11" s="91">
        <f t="shared" si="7"/>
        <v>4458</v>
      </c>
      <c r="E11" s="91">
        <f t="shared" si="7"/>
        <v>5935</v>
      </c>
      <c r="F11" s="91">
        <f t="shared" si="7"/>
        <v>7407</v>
      </c>
      <c r="G11" s="91">
        <f t="shared" si="7"/>
        <v>8874</v>
      </c>
      <c r="H11" s="91">
        <f t="shared" si="7"/>
        <v>10336</v>
      </c>
      <c r="I11" s="91">
        <f t="shared" si="7"/>
        <v>11793</v>
      </c>
      <c r="J11" s="91">
        <f t="shared" si="7"/>
        <v>13246</v>
      </c>
      <c r="K11" s="91">
        <f t="shared" si="7"/>
        <v>14694</v>
      </c>
      <c r="L11" s="91">
        <f t="shared" si="7"/>
        <v>16137</v>
      </c>
      <c r="M11" s="92">
        <f t="shared" si="7"/>
        <v>17575</v>
      </c>
      <c r="O11" s="89"/>
    </row>
    <row r="12" spans="1:15" s="68" customFormat="1" ht="18.899999999999999" customHeight="1" x14ac:dyDescent="0.2">
      <c r="A12" s="86">
        <v>98000</v>
      </c>
      <c r="B12" s="87">
        <f>ROUND(($I$2+$K$2)*B$1*$A12/1000,0)+B13</f>
        <v>10744</v>
      </c>
      <c r="C12" s="87">
        <f t="shared" ref="C12:M12" si="8">ROUND(($I$2+$K$2)*C$1*$A12/1000,0)+C13</f>
        <v>21454</v>
      </c>
      <c r="D12" s="87">
        <f t="shared" si="8"/>
        <v>32129</v>
      </c>
      <c r="E12" s="87">
        <f t="shared" si="8"/>
        <v>42769</v>
      </c>
      <c r="F12" s="87">
        <f t="shared" si="8"/>
        <v>53374</v>
      </c>
      <c r="G12" s="87">
        <f t="shared" si="8"/>
        <v>63945</v>
      </c>
      <c r="H12" s="87">
        <f t="shared" si="8"/>
        <v>74481</v>
      </c>
      <c r="I12" s="87">
        <f t="shared" si="8"/>
        <v>84982</v>
      </c>
      <c r="J12" s="87">
        <f t="shared" si="8"/>
        <v>95450</v>
      </c>
      <c r="K12" s="87">
        <f t="shared" si="8"/>
        <v>105883</v>
      </c>
      <c r="L12" s="87">
        <f t="shared" si="8"/>
        <v>116283</v>
      </c>
      <c r="M12" s="88">
        <f t="shared" si="8"/>
        <v>126649</v>
      </c>
      <c r="O12" s="89" t="s">
        <v>40</v>
      </c>
    </row>
    <row r="13" spans="1:15" s="68" customFormat="1" ht="18.899999999999999" customHeight="1" x14ac:dyDescent="0.15">
      <c r="A13" s="90"/>
      <c r="B13" s="91">
        <f t="shared" ref="B13:M13" si="9">ROUNDDOWN($J$2*B$1*$A12/1000,0)</f>
        <v>1660</v>
      </c>
      <c r="C13" s="91">
        <f t="shared" si="9"/>
        <v>3315</v>
      </c>
      <c r="D13" s="91">
        <f t="shared" si="9"/>
        <v>4965</v>
      </c>
      <c r="E13" s="91">
        <f t="shared" si="9"/>
        <v>6609</v>
      </c>
      <c r="F13" s="91">
        <f t="shared" si="9"/>
        <v>8248</v>
      </c>
      <c r="G13" s="91">
        <f t="shared" si="9"/>
        <v>9882</v>
      </c>
      <c r="H13" s="91">
        <f t="shared" si="9"/>
        <v>11510</v>
      </c>
      <c r="I13" s="91">
        <f t="shared" si="9"/>
        <v>13133</v>
      </c>
      <c r="J13" s="91">
        <f t="shared" si="9"/>
        <v>14751</v>
      </c>
      <c r="K13" s="91">
        <f t="shared" si="9"/>
        <v>16363</v>
      </c>
      <c r="L13" s="91">
        <f t="shared" si="9"/>
        <v>17971</v>
      </c>
      <c r="M13" s="92">
        <f t="shared" si="9"/>
        <v>19573</v>
      </c>
      <c r="O13" s="89"/>
    </row>
    <row r="14" spans="1:15" s="4" customFormat="1" ht="18.899999999999999" customHeight="1" x14ac:dyDescent="0.2">
      <c r="A14" s="86">
        <v>104000</v>
      </c>
      <c r="B14" s="87">
        <f>ROUND(($I$2+$K$2)*B$1*$A14/1000,0)+B15</f>
        <v>11402</v>
      </c>
      <c r="C14" s="87">
        <f t="shared" ref="C14:M14" si="10">ROUND(($I$2+$K$2)*C$1*$A14/1000,0)+C15</f>
        <v>22767</v>
      </c>
      <c r="D14" s="87">
        <f t="shared" si="10"/>
        <v>34096</v>
      </c>
      <c r="E14" s="87">
        <f t="shared" si="10"/>
        <v>45387</v>
      </c>
      <c r="F14" s="87">
        <f t="shared" si="10"/>
        <v>56642</v>
      </c>
      <c r="G14" s="87">
        <f t="shared" si="10"/>
        <v>67860</v>
      </c>
      <c r="H14" s="87">
        <f t="shared" si="10"/>
        <v>79041</v>
      </c>
      <c r="I14" s="87">
        <f t="shared" si="10"/>
        <v>90185</v>
      </c>
      <c r="J14" s="87">
        <f t="shared" si="10"/>
        <v>101294</v>
      </c>
      <c r="K14" s="87">
        <f t="shared" si="10"/>
        <v>112366</v>
      </c>
      <c r="L14" s="87">
        <f t="shared" si="10"/>
        <v>123403</v>
      </c>
      <c r="M14" s="88">
        <f t="shared" si="10"/>
        <v>134403</v>
      </c>
      <c r="O14" s="93" t="s">
        <v>40</v>
      </c>
    </row>
    <row r="15" spans="1:15" s="4" customFormat="1" ht="18.899999999999999" customHeight="1" x14ac:dyDescent="0.15">
      <c r="A15" s="90"/>
      <c r="B15" s="91">
        <f t="shared" ref="B15:M15" si="11">ROUNDDOWN($J$2*B$1*$A14/1000,0)</f>
        <v>1762</v>
      </c>
      <c r="C15" s="91">
        <f t="shared" si="11"/>
        <v>3518</v>
      </c>
      <c r="D15" s="91">
        <f t="shared" si="11"/>
        <v>5269</v>
      </c>
      <c r="E15" s="91">
        <f t="shared" si="11"/>
        <v>7014</v>
      </c>
      <c r="F15" s="91">
        <f t="shared" si="11"/>
        <v>8753</v>
      </c>
      <c r="G15" s="91">
        <f t="shared" si="11"/>
        <v>10487</v>
      </c>
      <c r="H15" s="91">
        <f t="shared" si="11"/>
        <v>12215</v>
      </c>
      <c r="I15" s="91">
        <f t="shared" si="11"/>
        <v>13937</v>
      </c>
      <c r="J15" s="91">
        <f t="shared" si="11"/>
        <v>15654</v>
      </c>
      <c r="K15" s="91">
        <f t="shared" si="11"/>
        <v>17365</v>
      </c>
      <c r="L15" s="91">
        <f t="shared" si="11"/>
        <v>19071</v>
      </c>
      <c r="M15" s="92">
        <f t="shared" si="11"/>
        <v>20771</v>
      </c>
      <c r="O15" s="93"/>
    </row>
    <row r="16" spans="1:15" s="68" customFormat="1" ht="18.899999999999999" customHeight="1" x14ac:dyDescent="0.2">
      <c r="A16" s="86">
        <v>110000</v>
      </c>
      <c r="B16" s="87">
        <f>ROUND(($I$2+$K$2)*B$1*$A16/1000,0)+B17</f>
        <v>12060</v>
      </c>
      <c r="C16" s="87">
        <f t="shared" ref="C16:M16" si="12">ROUND(($I$2+$K$2)*C$1*$A16/1000,0)+C17</f>
        <v>24081</v>
      </c>
      <c r="D16" s="87">
        <f t="shared" si="12"/>
        <v>36063</v>
      </c>
      <c r="E16" s="87">
        <f t="shared" si="12"/>
        <v>48006</v>
      </c>
      <c r="F16" s="87">
        <f t="shared" si="12"/>
        <v>59909</v>
      </c>
      <c r="G16" s="87">
        <f t="shared" si="12"/>
        <v>71775</v>
      </c>
      <c r="H16" s="87">
        <f t="shared" si="12"/>
        <v>83601</v>
      </c>
      <c r="I16" s="87">
        <f t="shared" si="12"/>
        <v>95388</v>
      </c>
      <c r="J16" s="87">
        <f t="shared" si="12"/>
        <v>107138</v>
      </c>
      <c r="K16" s="87">
        <f t="shared" si="12"/>
        <v>118849</v>
      </c>
      <c r="L16" s="87">
        <f t="shared" si="12"/>
        <v>130522</v>
      </c>
      <c r="M16" s="88">
        <f t="shared" si="12"/>
        <v>142156</v>
      </c>
      <c r="O16" s="89" t="s">
        <v>40</v>
      </c>
    </row>
    <row r="17" spans="1:15" s="68" customFormat="1" ht="18.899999999999999" customHeight="1" x14ac:dyDescent="0.15">
      <c r="A17" s="90"/>
      <c r="B17" s="91">
        <f t="shared" ref="B17:M17" si="13">ROUNDDOWN($J$2*B$1*$A16/1000,0)</f>
        <v>1863</v>
      </c>
      <c r="C17" s="91">
        <f t="shared" si="13"/>
        <v>3721</v>
      </c>
      <c r="D17" s="91">
        <f t="shared" si="13"/>
        <v>5573</v>
      </c>
      <c r="E17" s="91">
        <f t="shared" si="13"/>
        <v>7419</v>
      </c>
      <c r="F17" s="91">
        <f t="shared" si="13"/>
        <v>9258</v>
      </c>
      <c r="G17" s="91">
        <f t="shared" si="13"/>
        <v>11092</v>
      </c>
      <c r="H17" s="91">
        <f t="shared" si="13"/>
        <v>12920</v>
      </c>
      <c r="I17" s="91">
        <f t="shared" si="13"/>
        <v>14741</v>
      </c>
      <c r="J17" s="91">
        <f t="shared" si="13"/>
        <v>16557</v>
      </c>
      <c r="K17" s="91">
        <f t="shared" si="13"/>
        <v>18367</v>
      </c>
      <c r="L17" s="91">
        <f t="shared" si="13"/>
        <v>20171</v>
      </c>
      <c r="M17" s="92">
        <f t="shared" si="13"/>
        <v>21969</v>
      </c>
      <c r="O17" s="89"/>
    </row>
    <row r="18" spans="1:15" s="4" customFormat="1" ht="18.899999999999999" customHeight="1" x14ac:dyDescent="0.2">
      <c r="A18" s="86">
        <v>118000</v>
      </c>
      <c r="B18" s="87">
        <f>ROUND(($I$2+$K$2)*B$1*$A18/1000,0)+B19</f>
        <v>12937</v>
      </c>
      <c r="C18" s="87">
        <f t="shared" ref="C18:M18" si="14">ROUND(($I$2+$K$2)*C$1*$A18/1000,0)+C19</f>
        <v>25833</v>
      </c>
      <c r="D18" s="87">
        <f t="shared" si="14"/>
        <v>38686</v>
      </c>
      <c r="E18" s="87">
        <f t="shared" si="14"/>
        <v>51497</v>
      </c>
      <c r="F18" s="87">
        <f t="shared" si="14"/>
        <v>64267</v>
      </c>
      <c r="G18" s="87">
        <f t="shared" si="14"/>
        <v>76995</v>
      </c>
      <c r="H18" s="87">
        <f t="shared" si="14"/>
        <v>89681</v>
      </c>
      <c r="I18" s="87">
        <f t="shared" si="14"/>
        <v>102327</v>
      </c>
      <c r="J18" s="87">
        <f t="shared" si="14"/>
        <v>114930</v>
      </c>
      <c r="K18" s="87">
        <f t="shared" si="14"/>
        <v>127493</v>
      </c>
      <c r="L18" s="87">
        <f t="shared" si="14"/>
        <v>140014</v>
      </c>
      <c r="M18" s="88">
        <f t="shared" si="14"/>
        <v>152495</v>
      </c>
      <c r="O18" s="93" t="s">
        <v>40</v>
      </c>
    </row>
    <row r="19" spans="1:15" s="4" customFormat="1" ht="18.899999999999999" customHeight="1" x14ac:dyDescent="0.15">
      <c r="A19" s="90"/>
      <c r="B19" s="91">
        <f t="shared" ref="B19:M19" si="15">ROUNDDOWN($J$2*B$1*$A18/1000,0)</f>
        <v>1999</v>
      </c>
      <c r="C19" s="91">
        <f t="shared" si="15"/>
        <v>3992</v>
      </c>
      <c r="D19" s="91">
        <f t="shared" si="15"/>
        <v>5978</v>
      </c>
      <c r="E19" s="91">
        <f t="shared" si="15"/>
        <v>7958</v>
      </c>
      <c r="F19" s="91">
        <f t="shared" si="15"/>
        <v>9932</v>
      </c>
      <c r="G19" s="91">
        <f t="shared" si="15"/>
        <v>11899</v>
      </c>
      <c r="H19" s="91">
        <f t="shared" si="15"/>
        <v>13859</v>
      </c>
      <c r="I19" s="91">
        <f t="shared" si="15"/>
        <v>15814</v>
      </c>
      <c r="J19" s="91">
        <f t="shared" si="15"/>
        <v>17761</v>
      </c>
      <c r="K19" s="91">
        <f t="shared" si="15"/>
        <v>19703</v>
      </c>
      <c r="L19" s="91">
        <f t="shared" si="15"/>
        <v>21638</v>
      </c>
      <c r="M19" s="92">
        <f t="shared" si="15"/>
        <v>23567</v>
      </c>
      <c r="O19" s="93"/>
    </row>
    <row r="20" spans="1:15" s="68" customFormat="1" ht="18.899999999999999" customHeight="1" x14ac:dyDescent="0.2">
      <c r="A20" s="86">
        <v>126000</v>
      </c>
      <c r="B20" s="87">
        <f>ROUND(($I$2+$K$2)*B$1*$A20/1000,0)+B21</f>
        <v>13815</v>
      </c>
      <c r="C20" s="87">
        <f t="shared" ref="C20:M20" si="16">ROUND(($I$2+$K$2)*C$1*$A20/1000,0)+C21</f>
        <v>27584</v>
      </c>
      <c r="D20" s="87">
        <f t="shared" si="16"/>
        <v>41309</v>
      </c>
      <c r="E20" s="87">
        <f t="shared" si="16"/>
        <v>54989</v>
      </c>
      <c r="F20" s="87">
        <f t="shared" si="16"/>
        <v>68624</v>
      </c>
      <c r="G20" s="87">
        <f t="shared" si="16"/>
        <v>82215</v>
      </c>
      <c r="H20" s="87">
        <f t="shared" si="16"/>
        <v>95761</v>
      </c>
      <c r="I20" s="87">
        <f t="shared" si="16"/>
        <v>109264</v>
      </c>
      <c r="J20" s="87">
        <f t="shared" si="16"/>
        <v>122722</v>
      </c>
      <c r="K20" s="87">
        <f t="shared" si="16"/>
        <v>136136</v>
      </c>
      <c r="L20" s="87">
        <f t="shared" si="16"/>
        <v>149507</v>
      </c>
      <c r="M20" s="88">
        <f t="shared" si="16"/>
        <v>162834</v>
      </c>
      <c r="O20" s="89" t="s">
        <v>40</v>
      </c>
    </row>
    <row r="21" spans="1:15" s="68" customFormat="1" ht="18.899999999999999" customHeight="1" x14ac:dyDescent="0.15">
      <c r="A21" s="90"/>
      <c r="B21" s="91">
        <f t="shared" ref="B21:M21" si="17">ROUNDDOWN($J$2*B$1*$A20/1000,0)</f>
        <v>2135</v>
      </c>
      <c r="C21" s="91">
        <f t="shared" si="17"/>
        <v>4263</v>
      </c>
      <c r="D21" s="91">
        <f t="shared" si="17"/>
        <v>6384</v>
      </c>
      <c r="E21" s="91">
        <f t="shared" si="17"/>
        <v>8498</v>
      </c>
      <c r="F21" s="91">
        <f t="shared" si="17"/>
        <v>10605</v>
      </c>
      <c r="G21" s="91">
        <f t="shared" si="17"/>
        <v>12706</v>
      </c>
      <c r="H21" s="91">
        <f t="shared" si="17"/>
        <v>14799</v>
      </c>
      <c r="I21" s="91">
        <f t="shared" si="17"/>
        <v>16886</v>
      </c>
      <c r="J21" s="91">
        <f t="shared" si="17"/>
        <v>18966</v>
      </c>
      <c r="K21" s="91">
        <f t="shared" si="17"/>
        <v>21039</v>
      </c>
      <c r="L21" s="91">
        <f t="shared" si="17"/>
        <v>23105</v>
      </c>
      <c r="M21" s="92">
        <f t="shared" si="17"/>
        <v>25165</v>
      </c>
      <c r="O21" s="89"/>
    </row>
    <row r="22" spans="1:15" s="4" customFormat="1" ht="18.899999999999999" customHeight="1" x14ac:dyDescent="0.2">
      <c r="A22" s="86">
        <v>134000</v>
      </c>
      <c r="B22" s="87">
        <f>ROUND(($I$2+$K$2)*B$1*$A22/1000,0)+B23</f>
        <v>14691</v>
      </c>
      <c r="C22" s="87">
        <f t="shared" ref="C22:M22" si="18">ROUND(($I$2+$K$2)*C$1*$A22/1000,0)+C23</f>
        <v>29335</v>
      </c>
      <c r="D22" s="87">
        <f t="shared" si="18"/>
        <v>43932</v>
      </c>
      <c r="E22" s="87">
        <f t="shared" si="18"/>
        <v>58480</v>
      </c>
      <c r="F22" s="87">
        <f t="shared" si="18"/>
        <v>72981</v>
      </c>
      <c r="G22" s="87">
        <f t="shared" si="18"/>
        <v>87435</v>
      </c>
      <c r="H22" s="87">
        <f t="shared" si="18"/>
        <v>101842</v>
      </c>
      <c r="I22" s="87">
        <f t="shared" si="18"/>
        <v>116201</v>
      </c>
      <c r="J22" s="87">
        <f t="shared" si="18"/>
        <v>130514</v>
      </c>
      <c r="K22" s="87">
        <f t="shared" si="18"/>
        <v>144780</v>
      </c>
      <c r="L22" s="87">
        <f t="shared" si="18"/>
        <v>158999</v>
      </c>
      <c r="M22" s="88">
        <f t="shared" si="18"/>
        <v>173173</v>
      </c>
      <c r="O22" s="93" t="s">
        <v>40</v>
      </c>
    </row>
    <row r="23" spans="1:15" s="4" customFormat="1" ht="18.899999999999999" customHeight="1" x14ac:dyDescent="0.15">
      <c r="A23" s="90"/>
      <c r="B23" s="91">
        <f t="shared" ref="B23:M23" si="19">ROUNDDOWN($J$2*B$1*$A22/1000,0)</f>
        <v>2270</v>
      </c>
      <c r="C23" s="91">
        <f t="shared" si="19"/>
        <v>4533</v>
      </c>
      <c r="D23" s="91">
        <f t="shared" si="19"/>
        <v>6789</v>
      </c>
      <c r="E23" s="91">
        <f t="shared" si="19"/>
        <v>9037</v>
      </c>
      <c r="F23" s="91">
        <f t="shared" si="19"/>
        <v>11278</v>
      </c>
      <c r="G23" s="91">
        <f t="shared" si="19"/>
        <v>13512</v>
      </c>
      <c r="H23" s="91">
        <f t="shared" si="19"/>
        <v>15739</v>
      </c>
      <c r="I23" s="91">
        <f t="shared" si="19"/>
        <v>17958</v>
      </c>
      <c r="J23" s="91">
        <f t="shared" si="19"/>
        <v>20170</v>
      </c>
      <c r="K23" s="91">
        <f t="shared" si="19"/>
        <v>22375</v>
      </c>
      <c r="L23" s="91">
        <f t="shared" si="19"/>
        <v>24572</v>
      </c>
      <c r="M23" s="92">
        <f t="shared" si="19"/>
        <v>26763</v>
      </c>
      <c r="O23" s="93"/>
    </row>
    <row r="24" spans="1:15" s="68" customFormat="1" ht="18.899999999999999" customHeight="1" x14ac:dyDescent="0.2">
      <c r="A24" s="86">
        <v>142000</v>
      </c>
      <c r="B24" s="87">
        <f>ROUND(($I$2+$K$2)*B$1*$A24/1000,0)+B25</f>
        <v>15569</v>
      </c>
      <c r="C24" s="87">
        <f t="shared" ref="C24:M24" si="20">ROUND(($I$2+$K$2)*C$1*$A24/1000,0)+C25</f>
        <v>31087</v>
      </c>
      <c r="D24" s="87">
        <f t="shared" si="20"/>
        <v>46554</v>
      </c>
      <c r="E24" s="87">
        <f t="shared" si="20"/>
        <v>61971</v>
      </c>
      <c r="F24" s="87">
        <f t="shared" si="20"/>
        <v>77338</v>
      </c>
      <c r="G24" s="87">
        <f t="shared" si="20"/>
        <v>92655</v>
      </c>
      <c r="H24" s="87">
        <f t="shared" si="20"/>
        <v>107921</v>
      </c>
      <c r="I24" s="87">
        <f t="shared" si="20"/>
        <v>123138</v>
      </c>
      <c r="J24" s="87">
        <f t="shared" si="20"/>
        <v>138306</v>
      </c>
      <c r="K24" s="87">
        <f t="shared" si="20"/>
        <v>153423</v>
      </c>
      <c r="L24" s="87">
        <f t="shared" si="20"/>
        <v>168492</v>
      </c>
      <c r="M24" s="88">
        <f t="shared" si="20"/>
        <v>183511</v>
      </c>
      <c r="O24" s="89" t="s">
        <v>40</v>
      </c>
    </row>
    <row r="25" spans="1:15" s="68" customFormat="1" ht="18.899999999999999" customHeight="1" x14ac:dyDescent="0.15">
      <c r="A25" s="90"/>
      <c r="B25" s="91">
        <f>ROUNDDOWN($J$2*B$1*$A24/1000,0)</f>
        <v>2406</v>
      </c>
      <c r="C25" s="91">
        <f t="shared" ref="C25:M25" si="21">ROUNDDOWN($J$2*C$1*$A24/1000,0)</f>
        <v>4804</v>
      </c>
      <c r="D25" s="91">
        <f t="shared" si="21"/>
        <v>7194</v>
      </c>
      <c r="E25" s="91">
        <f t="shared" si="21"/>
        <v>9577</v>
      </c>
      <c r="F25" s="91">
        <f t="shared" si="21"/>
        <v>11952</v>
      </c>
      <c r="G25" s="91">
        <f t="shared" si="21"/>
        <v>14319</v>
      </c>
      <c r="H25" s="91">
        <f t="shared" si="21"/>
        <v>16678</v>
      </c>
      <c r="I25" s="91">
        <f t="shared" si="21"/>
        <v>19030</v>
      </c>
      <c r="J25" s="91">
        <f t="shared" si="21"/>
        <v>21374</v>
      </c>
      <c r="K25" s="91">
        <f t="shared" si="21"/>
        <v>23710</v>
      </c>
      <c r="L25" s="91">
        <f t="shared" si="21"/>
        <v>26039</v>
      </c>
      <c r="M25" s="92">
        <f t="shared" si="21"/>
        <v>28360</v>
      </c>
      <c r="O25" s="89"/>
    </row>
    <row r="26" spans="1:15" s="4" customFormat="1" ht="18.899999999999999" customHeight="1" x14ac:dyDescent="0.2">
      <c r="A26" s="86">
        <v>150000</v>
      </c>
      <c r="B26" s="87">
        <f>ROUND(($I$2+$K$2)*B$1*$A26/1000,0)+B27</f>
        <v>16445</v>
      </c>
      <c r="C26" s="87">
        <f t="shared" ref="C26:M26" si="22">ROUND(($I$2+$K$2)*C$1*$A26/1000,0)+C27</f>
        <v>32839</v>
      </c>
      <c r="D26" s="87">
        <f t="shared" si="22"/>
        <v>49177</v>
      </c>
      <c r="E26" s="87">
        <f t="shared" si="22"/>
        <v>65463</v>
      </c>
      <c r="F26" s="87">
        <f t="shared" si="22"/>
        <v>81695</v>
      </c>
      <c r="G26" s="87">
        <f t="shared" si="22"/>
        <v>97875</v>
      </c>
      <c r="H26" s="87">
        <f t="shared" si="22"/>
        <v>114002</v>
      </c>
      <c r="I26" s="87">
        <f t="shared" si="22"/>
        <v>130076</v>
      </c>
      <c r="J26" s="87">
        <f t="shared" si="22"/>
        <v>146097</v>
      </c>
      <c r="K26" s="87">
        <f t="shared" si="22"/>
        <v>162067</v>
      </c>
      <c r="L26" s="87">
        <f t="shared" si="22"/>
        <v>177984</v>
      </c>
      <c r="M26" s="88">
        <f t="shared" si="22"/>
        <v>193850</v>
      </c>
      <c r="O26" s="93" t="s">
        <v>40</v>
      </c>
    </row>
    <row r="27" spans="1:15" s="4" customFormat="1" ht="18.899999999999999" customHeight="1" x14ac:dyDescent="0.15">
      <c r="A27" s="90"/>
      <c r="B27" s="91">
        <f t="shared" ref="B27:M27" si="23">ROUNDDOWN($J$2*B$1*$A26/1000,0)</f>
        <v>2541</v>
      </c>
      <c r="C27" s="91">
        <f t="shared" si="23"/>
        <v>5075</v>
      </c>
      <c r="D27" s="91">
        <f t="shared" si="23"/>
        <v>7600</v>
      </c>
      <c r="E27" s="91">
        <f t="shared" si="23"/>
        <v>10117</v>
      </c>
      <c r="F27" s="91">
        <f t="shared" si="23"/>
        <v>12625</v>
      </c>
      <c r="G27" s="91">
        <f t="shared" si="23"/>
        <v>15126</v>
      </c>
      <c r="H27" s="91">
        <f t="shared" si="23"/>
        <v>17618</v>
      </c>
      <c r="I27" s="91">
        <f t="shared" si="23"/>
        <v>20102</v>
      </c>
      <c r="J27" s="91">
        <f t="shared" si="23"/>
        <v>22578</v>
      </c>
      <c r="K27" s="91">
        <f t="shared" si="23"/>
        <v>25046</v>
      </c>
      <c r="L27" s="91">
        <f t="shared" si="23"/>
        <v>27506</v>
      </c>
      <c r="M27" s="92">
        <f t="shared" si="23"/>
        <v>29958</v>
      </c>
      <c r="O27" s="93"/>
    </row>
    <row r="28" spans="1:15" s="68" customFormat="1" ht="18.899999999999999" customHeight="1" x14ac:dyDescent="0.2">
      <c r="A28" s="86">
        <v>160000</v>
      </c>
      <c r="B28" s="87">
        <f>ROUND(($I$2+$K$2)*B$1*$A28/1000,0)+B29</f>
        <v>17542</v>
      </c>
      <c r="C28" s="87">
        <f t="shared" ref="C28:M28" si="24">ROUND(($I$2+$K$2)*C$1*$A28/1000,0)+C29</f>
        <v>35027</v>
      </c>
      <c r="D28" s="87">
        <f t="shared" si="24"/>
        <v>52455</v>
      </c>
      <c r="E28" s="87">
        <f t="shared" si="24"/>
        <v>69827</v>
      </c>
      <c r="F28" s="87">
        <f t="shared" si="24"/>
        <v>87142</v>
      </c>
      <c r="G28" s="87">
        <f t="shared" si="24"/>
        <v>104400</v>
      </c>
      <c r="H28" s="87">
        <f t="shared" si="24"/>
        <v>121602</v>
      </c>
      <c r="I28" s="87">
        <f t="shared" si="24"/>
        <v>138747</v>
      </c>
      <c r="J28" s="87">
        <f t="shared" si="24"/>
        <v>155838</v>
      </c>
      <c r="K28" s="87">
        <f t="shared" si="24"/>
        <v>172871</v>
      </c>
      <c r="L28" s="87">
        <f t="shared" si="24"/>
        <v>189850</v>
      </c>
      <c r="M28" s="88">
        <f t="shared" si="24"/>
        <v>206773</v>
      </c>
      <c r="O28" s="89" t="s">
        <v>40</v>
      </c>
    </row>
    <row r="29" spans="1:15" s="68" customFormat="1" ht="18.899999999999999" customHeight="1" x14ac:dyDescent="0.15">
      <c r="A29" s="90"/>
      <c r="B29" s="91">
        <f t="shared" ref="B29:M29" si="25">ROUNDDOWN($J$2*B$1*$A28/1000,0)</f>
        <v>2711</v>
      </c>
      <c r="C29" s="91">
        <f t="shared" si="25"/>
        <v>5413</v>
      </c>
      <c r="D29" s="91">
        <f t="shared" si="25"/>
        <v>8106</v>
      </c>
      <c r="E29" s="91">
        <f t="shared" si="25"/>
        <v>10791</v>
      </c>
      <c r="F29" s="91">
        <f t="shared" si="25"/>
        <v>13467</v>
      </c>
      <c r="G29" s="91">
        <f t="shared" si="25"/>
        <v>16134</v>
      </c>
      <c r="H29" s="91">
        <f t="shared" si="25"/>
        <v>18793</v>
      </c>
      <c r="I29" s="91">
        <f t="shared" si="25"/>
        <v>21442</v>
      </c>
      <c r="J29" s="91">
        <f t="shared" si="25"/>
        <v>24084</v>
      </c>
      <c r="K29" s="91">
        <f t="shared" si="25"/>
        <v>26716</v>
      </c>
      <c r="L29" s="91">
        <f t="shared" si="25"/>
        <v>29340</v>
      </c>
      <c r="M29" s="92">
        <f t="shared" si="25"/>
        <v>31955</v>
      </c>
      <c r="O29" s="89"/>
    </row>
    <row r="30" spans="1:15" s="4" customFormat="1" ht="18.899999999999999" customHeight="1" x14ac:dyDescent="0.2">
      <c r="A30" s="86">
        <v>170000</v>
      </c>
      <c r="B30" s="87">
        <f>ROUND(($I$2+$K$2)*B$1*$A30/1000,0)+B31</f>
        <v>18638</v>
      </c>
      <c r="C30" s="87">
        <f t="shared" ref="C30:M30" si="26">ROUND(($I$2+$K$2)*C$1*$A30/1000,0)+C31</f>
        <v>37216</v>
      </c>
      <c r="D30" s="87">
        <f t="shared" si="26"/>
        <v>55734</v>
      </c>
      <c r="E30" s="87">
        <f t="shared" si="26"/>
        <v>74192</v>
      </c>
      <c r="F30" s="87">
        <f t="shared" si="26"/>
        <v>92589</v>
      </c>
      <c r="G30" s="87">
        <f t="shared" si="26"/>
        <v>110926</v>
      </c>
      <c r="H30" s="87">
        <f t="shared" si="26"/>
        <v>129202</v>
      </c>
      <c r="I30" s="87">
        <f t="shared" si="26"/>
        <v>147420</v>
      </c>
      <c r="J30" s="87">
        <f t="shared" si="26"/>
        <v>165578</v>
      </c>
      <c r="K30" s="87">
        <f t="shared" si="26"/>
        <v>183676</v>
      </c>
      <c r="L30" s="87">
        <f t="shared" si="26"/>
        <v>201716</v>
      </c>
      <c r="M30" s="88">
        <f t="shared" si="26"/>
        <v>219697</v>
      </c>
      <c r="O30" s="93" t="s">
        <v>40</v>
      </c>
    </row>
    <row r="31" spans="1:15" s="4" customFormat="1" ht="18.899999999999999" customHeight="1" x14ac:dyDescent="0.15">
      <c r="A31" s="90"/>
      <c r="B31" s="91">
        <f t="shared" ref="B31:M31" si="27">ROUNDDOWN($J$2*B$1*$A30/1000,0)</f>
        <v>2880</v>
      </c>
      <c r="C31" s="91">
        <f t="shared" si="27"/>
        <v>5751</v>
      </c>
      <c r="D31" s="91">
        <f t="shared" si="27"/>
        <v>8613</v>
      </c>
      <c r="E31" s="91">
        <f t="shared" si="27"/>
        <v>11466</v>
      </c>
      <c r="F31" s="91">
        <f t="shared" si="27"/>
        <v>14309</v>
      </c>
      <c r="G31" s="91">
        <f t="shared" si="27"/>
        <v>17143</v>
      </c>
      <c r="H31" s="91">
        <f t="shared" si="27"/>
        <v>19967</v>
      </c>
      <c r="I31" s="91">
        <f t="shared" si="27"/>
        <v>22783</v>
      </c>
      <c r="J31" s="91">
        <f t="shared" si="27"/>
        <v>25589</v>
      </c>
      <c r="K31" s="91">
        <f t="shared" si="27"/>
        <v>28386</v>
      </c>
      <c r="L31" s="91">
        <f t="shared" si="27"/>
        <v>31174</v>
      </c>
      <c r="M31" s="92">
        <f t="shared" si="27"/>
        <v>33953</v>
      </c>
      <c r="O31" s="93"/>
    </row>
    <row r="32" spans="1:15" s="68" customFormat="1" ht="18.899999999999999" customHeight="1" x14ac:dyDescent="0.2">
      <c r="A32" s="86">
        <v>180000</v>
      </c>
      <c r="B32" s="87">
        <f>ROUND(($I$2+$K$2)*B$1*$A32/1000,0)+B33</f>
        <v>19735</v>
      </c>
      <c r="C32" s="87">
        <f t="shared" ref="C32:M32" si="28">ROUND(($I$2+$K$2)*C$1*$A32/1000,0)+C33</f>
        <v>39406</v>
      </c>
      <c r="D32" s="87">
        <f t="shared" si="28"/>
        <v>59013</v>
      </c>
      <c r="E32" s="87">
        <f t="shared" si="28"/>
        <v>78556</v>
      </c>
      <c r="F32" s="87">
        <f t="shared" si="28"/>
        <v>98034</v>
      </c>
      <c r="G32" s="87">
        <f t="shared" si="28"/>
        <v>117450</v>
      </c>
      <c r="H32" s="87">
        <f t="shared" si="28"/>
        <v>136802</v>
      </c>
      <c r="I32" s="87">
        <f t="shared" si="28"/>
        <v>156091</v>
      </c>
      <c r="J32" s="87">
        <f t="shared" si="28"/>
        <v>175317</v>
      </c>
      <c r="K32" s="87">
        <f t="shared" si="28"/>
        <v>194481</v>
      </c>
      <c r="L32" s="87">
        <f t="shared" si="28"/>
        <v>213582</v>
      </c>
      <c r="M32" s="88">
        <f t="shared" si="28"/>
        <v>232620</v>
      </c>
      <c r="O32" s="89" t="s">
        <v>40</v>
      </c>
    </row>
    <row r="33" spans="1:15" s="68" customFormat="1" ht="18.899999999999999" customHeight="1" x14ac:dyDescent="0.15">
      <c r="A33" s="90"/>
      <c r="B33" s="91">
        <f t="shared" ref="B33:M33" si="29">ROUNDDOWN($J$2*B$1*$A32/1000,0)</f>
        <v>3050</v>
      </c>
      <c r="C33" s="91">
        <f t="shared" si="29"/>
        <v>6090</v>
      </c>
      <c r="D33" s="91">
        <f t="shared" si="29"/>
        <v>9120</v>
      </c>
      <c r="E33" s="91">
        <f t="shared" si="29"/>
        <v>12140</v>
      </c>
      <c r="F33" s="91">
        <f t="shared" si="29"/>
        <v>15150</v>
      </c>
      <c r="G33" s="91">
        <f t="shared" si="29"/>
        <v>18151</v>
      </c>
      <c r="H33" s="91">
        <f t="shared" si="29"/>
        <v>21142</v>
      </c>
      <c r="I33" s="91">
        <f t="shared" si="29"/>
        <v>24123</v>
      </c>
      <c r="J33" s="91">
        <f t="shared" si="29"/>
        <v>27094</v>
      </c>
      <c r="K33" s="91">
        <f t="shared" si="29"/>
        <v>30056</v>
      </c>
      <c r="L33" s="91">
        <f t="shared" si="29"/>
        <v>33008</v>
      </c>
      <c r="M33" s="92">
        <f t="shared" si="29"/>
        <v>35950</v>
      </c>
      <c r="O33" s="89"/>
    </row>
    <row r="34" spans="1:15" s="4" customFormat="1" ht="18.899999999999999" customHeight="1" x14ac:dyDescent="0.2">
      <c r="A34" s="86">
        <v>190000</v>
      </c>
      <c r="B34" s="87">
        <f>ROUND(($I$2+$K$2)*B$1*$A34/1000,0)+B35</f>
        <v>20831</v>
      </c>
      <c r="C34" s="87">
        <f t="shared" ref="C34:M34" si="30">ROUND(($I$2+$K$2)*C$1*$A34/1000,0)+C35</f>
        <v>41595</v>
      </c>
      <c r="D34" s="87">
        <f t="shared" si="30"/>
        <v>62291</v>
      </c>
      <c r="E34" s="87">
        <f t="shared" si="30"/>
        <v>82919</v>
      </c>
      <c r="F34" s="87">
        <f t="shared" si="30"/>
        <v>103481</v>
      </c>
      <c r="G34" s="87">
        <f t="shared" si="30"/>
        <v>123975</v>
      </c>
      <c r="H34" s="87">
        <f t="shared" si="30"/>
        <v>144402</v>
      </c>
      <c r="I34" s="87">
        <f t="shared" si="30"/>
        <v>164763</v>
      </c>
      <c r="J34" s="87">
        <f t="shared" si="30"/>
        <v>185057</v>
      </c>
      <c r="K34" s="87">
        <f t="shared" si="30"/>
        <v>205285</v>
      </c>
      <c r="L34" s="87">
        <f t="shared" si="30"/>
        <v>225447</v>
      </c>
      <c r="M34" s="88">
        <f t="shared" si="30"/>
        <v>245543</v>
      </c>
      <c r="O34" s="93" t="s">
        <v>40</v>
      </c>
    </row>
    <row r="35" spans="1:15" s="4" customFormat="1" ht="18.899999999999999" customHeight="1" x14ac:dyDescent="0.15">
      <c r="A35" s="90"/>
      <c r="B35" s="91">
        <f t="shared" ref="B35:M35" si="31">ROUNDDOWN($J$2*B$1*$A34/1000,0)</f>
        <v>3219</v>
      </c>
      <c r="C35" s="91">
        <f t="shared" si="31"/>
        <v>6428</v>
      </c>
      <c r="D35" s="91">
        <f t="shared" si="31"/>
        <v>9626</v>
      </c>
      <c r="E35" s="91">
        <f t="shared" si="31"/>
        <v>12814</v>
      </c>
      <c r="F35" s="91">
        <f t="shared" si="31"/>
        <v>15992</v>
      </c>
      <c r="G35" s="91">
        <f t="shared" si="31"/>
        <v>19159</v>
      </c>
      <c r="H35" s="91">
        <f t="shared" si="31"/>
        <v>22316</v>
      </c>
      <c r="I35" s="91">
        <f t="shared" si="31"/>
        <v>25463</v>
      </c>
      <c r="J35" s="91">
        <f t="shared" si="31"/>
        <v>28599</v>
      </c>
      <c r="K35" s="91">
        <f t="shared" si="31"/>
        <v>31725</v>
      </c>
      <c r="L35" s="91">
        <f t="shared" si="31"/>
        <v>34841</v>
      </c>
      <c r="M35" s="92">
        <f t="shared" si="31"/>
        <v>37947</v>
      </c>
      <c r="O35" s="93"/>
    </row>
    <row r="36" spans="1:15" s="68" customFormat="1" ht="18.899999999999999" customHeight="1" x14ac:dyDescent="0.2">
      <c r="A36" s="86">
        <v>200000</v>
      </c>
      <c r="B36" s="87">
        <f>ROUND(($I$2+$K$2)*B$1*$A36/1000,0)+B37</f>
        <v>21927</v>
      </c>
      <c r="C36" s="87">
        <f t="shared" ref="C36:M36" si="32">ROUND(($I$2+$K$2)*C$1*$A36/1000,0)+C37</f>
        <v>43784</v>
      </c>
      <c r="D36" s="87">
        <f t="shared" si="32"/>
        <v>65570</v>
      </c>
      <c r="E36" s="87">
        <f t="shared" si="32"/>
        <v>87284</v>
      </c>
      <c r="F36" s="87">
        <f t="shared" si="32"/>
        <v>108928</v>
      </c>
      <c r="G36" s="87">
        <f t="shared" si="32"/>
        <v>130500</v>
      </c>
      <c r="H36" s="87">
        <f t="shared" si="32"/>
        <v>152003</v>
      </c>
      <c r="I36" s="87">
        <f t="shared" si="32"/>
        <v>173435</v>
      </c>
      <c r="J36" s="87">
        <f t="shared" si="32"/>
        <v>194797</v>
      </c>
      <c r="K36" s="87">
        <f t="shared" si="32"/>
        <v>216089</v>
      </c>
      <c r="L36" s="87">
        <f t="shared" si="32"/>
        <v>237313</v>
      </c>
      <c r="M36" s="88">
        <f t="shared" si="32"/>
        <v>258466</v>
      </c>
      <c r="O36" s="89" t="s">
        <v>40</v>
      </c>
    </row>
    <row r="37" spans="1:15" s="68" customFormat="1" ht="18.899999999999999" customHeight="1" x14ac:dyDescent="0.15">
      <c r="A37" s="90"/>
      <c r="B37" s="91">
        <f t="shared" ref="B37:M37" si="33">ROUNDDOWN($J$2*B$1*$A36/1000,0)</f>
        <v>3388</v>
      </c>
      <c r="C37" s="91">
        <f t="shared" si="33"/>
        <v>6766</v>
      </c>
      <c r="D37" s="91">
        <f t="shared" si="33"/>
        <v>10133</v>
      </c>
      <c r="E37" s="91">
        <f t="shared" si="33"/>
        <v>13489</v>
      </c>
      <c r="F37" s="91">
        <f t="shared" si="33"/>
        <v>16834</v>
      </c>
      <c r="G37" s="91">
        <f t="shared" si="33"/>
        <v>20168</v>
      </c>
      <c r="H37" s="91">
        <f t="shared" si="33"/>
        <v>23491</v>
      </c>
      <c r="I37" s="91">
        <f t="shared" si="33"/>
        <v>26803</v>
      </c>
      <c r="J37" s="91">
        <f t="shared" si="33"/>
        <v>30105</v>
      </c>
      <c r="K37" s="91">
        <f t="shared" si="33"/>
        <v>33395</v>
      </c>
      <c r="L37" s="91">
        <f t="shared" si="33"/>
        <v>36675</v>
      </c>
      <c r="M37" s="92">
        <f t="shared" si="33"/>
        <v>39944</v>
      </c>
      <c r="O37" s="89"/>
    </row>
    <row r="38" spans="1:15" s="4" customFormat="1" ht="18.899999999999999" customHeight="1" x14ac:dyDescent="0.2">
      <c r="A38" s="86">
        <v>220000</v>
      </c>
      <c r="B38" s="87">
        <f>ROUND(($I$2+$K$2)*B$1*$A38/1000,0)+B39</f>
        <v>24120</v>
      </c>
      <c r="C38" s="87">
        <f t="shared" ref="C38:M38" si="34">ROUND(($I$2+$K$2)*C$1*$A38/1000,0)+C39</f>
        <v>48163</v>
      </c>
      <c r="D38" s="87">
        <f t="shared" si="34"/>
        <v>72126</v>
      </c>
      <c r="E38" s="87">
        <f t="shared" si="34"/>
        <v>96013</v>
      </c>
      <c r="F38" s="87">
        <f t="shared" si="34"/>
        <v>119820</v>
      </c>
      <c r="G38" s="87">
        <f t="shared" si="34"/>
        <v>143551</v>
      </c>
      <c r="H38" s="87">
        <f t="shared" si="34"/>
        <v>167203</v>
      </c>
      <c r="I38" s="87">
        <f t="shared" si="34"/>
        <v>190778</v>
      </c>
      <c r="J38" s="87">
        <f t="shared" si="34"/>
        <v>214277</v>
      </c>
      <c r="K38" s="87">
        <f t="shared" si="34"/>
        <v>237699</v>
      </c>
      <c r="L38" s="87">
        <f t="shared" si="34"/>
        <v>261044</v>
      </c>
      <c r="M38" s="88">
        <f t="shared" si="34"/>
        <v>284313</v>
      </c>
      <c r="O38" s="93" t="s">
        <v>40</v>
      </c>
    </row>
    <row r="39" spans="1:15" s="4" customFormat="1" ht="18.899999999999999" customHeight="1" x14ac:dyDescent="0.15">
      <c r="A39" s="90"/>
      <c r="B39" s="91">
        <f t="shared" ref="B39:M39" si="35">ROUNDDOWN($J$2*B$1*$A38/1000,0)</f>
        <v>3727</v>
      </c>
      <c r="C39" s="91">
        <f t="shared" si="35"/>
        <v>7443</v>
      </c>
      <c r="D39" s="91">
        <f t="shared" si="35"/>
        <v>11146</v>
      </c>
      <c r="E39" s="91">
        <f t="shared" si="35"/>
        <v>14838</v>
      </c>
      <c r="F39" s="91">
        <f t="shared" si="35"/>
        <v>18517</v>
      </c>
      <c r="G39" s="91">
        <f t="shared" si="35"/>
        <v>22185</v>
      </c>
      <c r="H39" s="91">
        <f t="shared" si="35"/>
        <v>25840</v>
      </c>
      <c r="I39" s="91">
        <f t="shared" si="35"/>
        <v>29483</v>
      </c>
      <c r="J39" s="91">
        <f t="shared" si="35"/>
        <v>33115</v>
      </c>
      <c r="K39" s="91">
        <f t="shared" si="35"/>
        <v>36735</v>
      </c>
      <c r="L39" s="91">
        <f t="shared" si="35"/>
        <v>40343</v>
      </c>
      <c r="M39" s="92">
        <f t="shared" si="35"/>
        <v>43939</v>
      </c>
      <c r="O39" s="93"/>
    </row>
    <row r="40" spans="1:15" s="68" customFormat="1" ht="18.899999999999999" customHeight="1" x14ac:dyDescent="0.2">
      <c r="A40" s="86">
        <v>240000</v>
      </c>
      <c r="B40" s="87">
        <f>ROUND(($I$2+$K$2)*B$1*$A40/1000,0)+B41</f>
        <v>26313</v>
      </c>
      <c r="C40" s="87">
        <f t="shared" ref="C40:M40" si="36">ROUND(($I$2+$K$2)*C$1*$A40/1000,0)+C41</f>
        <v>52542</v>
      </c>
      <c r="D40" s="87">
        <f t="shared" si="36"/>
        <v>78684</v>
      </c>
      <c r="E40" s="87">
        <f t="shared" si="36"/>
        <v>104741</v>
      </c>
      <c r="F40" s="87">
        <f t="shared" si="36"/>
        <v>130713</v>
      </c>
      <c r="G40" s="87">
        <f t="shared" si="36"/>
        <v>156600</v>
      </c>
      <c r="H40" s="87">
        <f t="shared" si="36"/>
        <v>182403</v>
      </c>
      <c r="I40" s="87">
        <f t="shared" si="36"/>
        <v>208122</v>
      </c>
      <c r="J40" s="87">
        <f t="shared" si="36"/>
        <v>233757</v>
      </c>
      <c r="K40" s="87">
        <f t="shared" si="36"/>
        <v>259307</v>
      </c>
      <c r="L40" s="87">
        <f t="shared" si="36"/>
        <v>284775</v>
      </c>
      <c r="M40" s="88">
        <f t="shared" si="36"/>
        <v>310160</v>
      </c>
      <c r="O40" s="89" t="s">
        <v>40</v>
      </c>
    </row>
    <row r="41" spans="1:15" s="68" customFormat="1" ht="18.899999999999999" customHeight="1" x14ac:dyDescent="0.15">
      <c r="A41" s="90"/>
      <c r="B41" s="91">
        <f t="shared" ref="B41:M41" si="37">ROUNDDOWN($J$2*B$1*$A40/1000,0)</f>
        <v>4066</v>
      </c>
      <c r="C41" s="91">
        <f t="shared" si="37"/>
        <v>8120</v>
      </c>
      <c r="D41" s="91">
        <f t="shared" si="37"/>
        <v>12160</v>
      </c>
      <c r="E41" s="91">
        <f t="shared" si="37"/>
        <v>16187</v>
      </c>
      <c r="F41" s="91">
        <f t="shared" si="37"/>
        <v>20201</v>
      </c>
      <c r="G41" s="91">
        <f t="shared" si="37"/>
        <v>24201</v>
      </c>
      <c r="H41" s="91">
        <f t="shared" si="37"/>
        <v>28189</v>
      </c>
      <c r="I41" s="91">
        <f t="shared" si="37"/>
        <v>32164</v>
      </c>
      <c r="J41" s="91">
        <f t="shared" si="37"/>
        <v>36126</v>
      </c>
      <c r="K41" s="91">
        <f t="shared" si="37"/>
        <v>40074</v>
      </c>
      <c r="L41" s="91">
        <f t="shared" si="37"/>
        <v>44010</v>
      </c>
      <c r="M41" s="92">
        <f t="shared" si="37"/>
        <v>47933</v>
      </c>
      <c r="O41" s="89"/>
    </row>
    <row r="42" spans="1:15" s="4" customFormat="1" ht="18.899999999999999" customHeight="1" x14ac:dyDescent="0.2">
      <c r="A42" s="86">
        <v>260000</v>
      </c>
      <c r="B42" s="87">
        <f>ROUND(($I$2+$K$2)*B$1*$A42/1000,0)+B43</f>
        <v>28506</v>
      </c>
      <c r="C42" s="87">
        <f t="shared" ref="C42:M42" si="38">ROUND(($I$2+$K$2)*C$1*$A42/1000,0)+C43</f>
        <v>56920</v>
      </c>
      <c r="D42" s="87">
        <f t="shared" si="38"/>
        <v>85241</v>
      </c>
      <c r="E42" s="87">
        <f t="shared" si="38"/>
        <v>113470</v>
      </c>
      <c r="F42" s="87">
        <f t="shared" si="38"/>
        <v>141606</v>
      </c>
      <c r="G42" s="87">
        <f t="shared" si="38"/>
        <v>169650</v>
      </c>
      <c r="H42" s="87">
        <f t="shared" si="38"/>
        <v>197603</v>
      </c>
      <c r="I42" s="87">
        <f t="shared" si="38"/>
        <v>225465</v>
      </c>
      <c r="J42" s="87">
        <f t="shared" si="38"/>
        <v>253236</v>
      </c>
      <c r="K42" s="87">
        <f t="shared" si="38"/>
        <v>280917</v>
      </c>
      <c r="L42" s="87">
        <f t="shared" si="38"/>
        <v>308507</v>
      </c>
      <c r="M42" s="88">
        <f t="shared" si="38"/>
        <v>336007</v>
      </c>
      <c r="O42" s="93" t="s">
        <v>40</v>
      </c>
    </row>
    <row r="43" spans="1:15" s="4" customFormat="1" ht="18.899999999999999" customHeight="1" x14ac:dyDescent="0.15">
      <c r="A43" s="90"/>
      <c r="B43" s="91">
        <f t="shared" ref="B43:M43" si="39">ROUNDDOWN($J$2*B$1*$A42/1000,0)</f>
        <v>4405</v>
      </c>
      <c r="C43" s="91">
        <f t="shared" si="39"/>
        <v>8796</v>
      </c>
      <c r="D43" s="91">
        <f t="shared" si="39"/>
        <v>13173</v>
      </c>
      <c r="E43" s="91">
        <f t="shared" si="39"/>
        <v>17536</v>
      </c>
      <c r="F43" s="91">
        <f t="shared" si="39"/>
        <v>21884</v>
      </c>
      <c r="G43" s="91">
        <f t="shared" si="39"/>
        <v>26218</v>
      </c>
      <c r="H43" s="91">
        <f t="shared" si="39"/>
        <v>30538</v>
      </c>
      <c r="I43" s="91">
        <f t="shared" si="39"/>
        <v>34844</v>
      </c>
      <c r="J43" s="91">
        <f t="shared" si="39"/>
        <v>39136</v>
      </c>
      <c r="K43" s="91">
        <f t="shared" si="39"/>
        <v>43414</v>
      </c>
      <c r="L43" s="91">
        <f t="shared" si="39"/>
        <v>47678</v>
      </c>
      <c r="M43" s="92">
        <f t="shared" si="39"/>
        <v>51928</v>
      </c>
      <c r="O43" s="93"/>
    </row>
    <row r="44" spans="1:15" s="68" customFormat="1" ht="18.899999999999999" customHeight="1" x14ac:dyDescent="0.2">
      <c r="A44" s="86">
        <v>280000</v>
      </c>
      <c r="B44" s="87">
        <f>ROUND(($I$2+$K$2)*B$1*$A44/1000,0)+B45</f>
        <v>30699</v>
      </c>
      <c r="C44" s="87">
        <f t="shared" ref="C44:M44" si="40">ROUND(($I$2+$K$2)*C$1*$A44/1000,0)+C45</f>
        <v>61298</v>
      </c>
      <c r="D44" s="87">
        <f t="shared" si="40"/>
        <v>91798</v>
      </c>
      <c r="E44" s="87">
        <f t="shared" si="40"/>
        <v>122198</v>
      </c>
      <c r="F44" s="87">
        <f t="shared" si="40"/>
        <v>152499</v>
      </c>
      <c r="G44" s="87">
        <f t="shared" si="40"/>
        <v>182700</v>
      </c>
      <c r="H44" s="87">
        <f t="shared" si="40"/>
        <v>212803</v>
      </c>
      <c r="I44" s="87">
        <f t="shared" si="40"/>
        <v>242809</v>
      </c>
      <c r="J44" s="87">
        <f t="shared" si="40"/>
        <v>272716</v>
      </c>
      <c r="K44" s="87">
        <f t="shared" si="40"/>
        <v>302526</v>
      </c>
      <c r="L44" s="87">
        <f t="shared" si="40"/>
        <v>332238</v>
      </c>
      <c r="M44" s="88">
        <f t="shared" si="40"/>
        <v>361853</v>
      </c>
      <c r="O44" s="89" t="s">
        <v>40</v>
      </c>
    </row>
    <row r="45" spans="1:15" s="68" customFormat="1" ht="18.899999999999999" customHeight="1" x14ac:dyDescent="0.15">
      <c r="A45" s="90"/>
      <c r="B45" s="91">
        <f t="shared" ref="B45:M45" si="41">ROUNDDOWN($J$2*B$1*$A44/1000,0)</f>
        <v>4744</v>
      </c>
      <c r="C45" s="91">
        <f t="shared" si="41"/>
        <v>9473</v>
      </c>
      <c r="D45" s="91">
        <f t="shared" si="41"/>
        <v>14187</v>
      </c>
      <c r="E45" s="91">
        <f t="shared" si="41"/>
        <v>18885</v>
      </c>
      <c r="F45" s="91">
        <f t="shared" si="41"/>
        <v>23568</v>
      </c>
      <c r="G45" s="91">
        <f t="shared" si="41"/>
        <v>28235</v>
      </c>
      <c r="H45" s="91">
        <f t="shared" si="41"/>
        <v>32887</v>
      </c>
      <c r="I45" s="91">
        <f t="shared" si="41"/>
        <v>37525</v>
      </c>
      <c r="J45" s="91">
        <f t="shared" si="41"/>
        <v>42147</v>
      </c>
      <c r="K45" s="91">
        <f t="shared" si="41"/>
        <v>46754</v>
      </c>
      <c r="L45" s="91">
        <f t="shared" si="41"/>
        <v>51345</v>
      </c>
      <c r="M45" s="92">
        <f t="shared" si="41"/>
        <v>55922</v>
      </c>
      <c r="O45" s="89"/>
    </row>
    <row r="46" spans="1:15" s="4" customFormat="1" ht="18.899999999999999" customHeight="1" x14ac:dyDescent="0.2">
      <c r="A46" s="86">
        <v>300000</v>
      </c>
      <c r="B46" s="87">
        <f>ROUND(($I$2+$K$2)*B$1*$A46/1000,0)+B47</f>
        <v>32892</v>
      </c>
      <c r="C46" s="87">
        <f t="shared" ref="C46:M46" si="42">ROUND(($I$2+$K$2)*C$1*$A46/1000,0)+C47</f>
        <v>65677</v>
      </c>
      <c r="D46" s="87">
        <f t="shared" si="42"/>
        <v>98355</v>
      </c>
      <c r="E46" s="87">
        <f t="shared" si="42"/>
        <v>130927</v>
      </c>
      <c r="F46" s="87">
        <f t="shared" si="42"/>
        <v>163391</v>
      </c>
      <c r="G46" s="87">
        <f t="shared" si="42"/>
        <v>195751</v>
      </c>
      <c r="H46" s="87">
        <f t="shared" si="42"/>
        <v>228004</v>
      </c>
      <c r="I46" s="87">
        <f t="shared" si="42"/>
        <v>260152</v>
      </c>
      <c r="J46" s="87">
        <f t="shared" si="42"/>
        <v>292196</v>
      </c>
      <c r="K46" s="87">
        <f t="shared" si="42"/>
        <v>324135</v>
      </c>
      <c r="L46" s="87">
        <f t="shared" si="42"/>
        <v>355969</v>
      </c>
      <c r="M46" s="88">
        <f t="shared" si="42"/>
        <v>387700</v>
      </c>
      <c r="O46" s="93" t="s">
        <v>40</v>
      </c>
    </row>
    <row r="47" spans="1:15" s="4" customFormat="1" ht="18.899999999999999" customHeight="1" x14ac:dyDescent="0.15">
      <c r="A47" s="90"/>
      <c r="B47" s="91">
        <f t="shared" ref="B47:M47" si="43">ROUNDDOWN($J$2*B$1*$A46/1000,0)</f>
        <v>5083</v>
      </c>
      <c r="C47" s="91">
        <f t="shared" si="43"/>
        <v>10150</v>
      </c>
      <c r="D47" s="91">
        <f t="shared" si="43"/>
        <v>15200</v>
      </c>
      <c r="E47" s="91">
        <f t="shared" si="43"/>
        <v>20234</v>
      </c>
      <c r="F47" s="91">
        <f t="shared" si="43"/>
        <v>25251</v>
      </c>
      <c r="G47" s="91">
        <f t="shared" si="43"/>
        <v>30252</v>
      </c>
      <c r="H47" s="91">
        <f t="shared" si="43"/>
        <v>35237</v>
      </c>
      <c r="I47" s="91">
        <f t="shared" si="43"/>
        <v>40205</v>
      </c>
      <c r="J47" s="91">
        <f t="shared" si="43"/>
        <v>45157</v>
      </c>
      <c r="K47" s="91">
        <f t="shared" si="43"/>
        <v>50093</v>
      </c>
      <c r="L47" s="91">
        <f t="shared" si="43"/>
        <v>55013</v>
      </c>
      <c r="M47" s="92">
        <f t="shared" si="43"/>
        <v>59917</v>
      </c>
      <c r="O47" s="93"/>
    </row>
    <row r="48" spans="1:15" s="68" customFormat="1" ht="18.899999999999999" customHeight="1" x14ac:dyDescent="0.2">
      <c r="A48" s="86">
        <v>320000</v>
      </c>
      <c r="B48" s="87">
        <f>ROUND(($I$2+$K$2)*B$1*$A48/1000,0)+B49</f>
        <v>35085</v>
      </c>
      <c r="C48" s="87">
        <f t="shared" ref="C48:M48" si="44">ROUND(($I$2+$K$2)*C$1*$A48/1000,0)+C49</f>
        <v>70055</v>
      </c>
      <c r="D48" s="87">
        <f t="shared" si="44"/>
        <v>104912</v>
      </c>
      <c r="E48" s="87">
        <f t="shared" si="44"/>
        <v>139655</v>
      </c>
      <c r="F48" s="87">
        <f t="shared" si="44"/>
        <v>174284</v>
      </c>
      <c r="G48" s="87">
        <f t="shared" si="44"/>
        <v>208801</v>
      </c>
      <c r="H48" s="87">
        <f t="shared" si="44"/>
        <v>243205</v>
      </c>
      <c r="I48" s="87">
        <f t="shared" si="44"/>
        <v>277496</v>
      </c>
      <c r="J48" s="87">
        <f t="shared" si="44"/>
        <v>311676</v>
      </c>
      <c r="K48" s="87">
        <f t="shared" si="44"/>
        <v>345744</v>
      </c>
      <c r="L48" s="87">
        <f t="shared" si="44"/>
        <v>379701</v>
      </c>
      <c r="M48" s="88">
        <f t="shared" si="44"/>
        <v>413546</v>
      </c>
      <c r="O48" s="89" t="s">
        <v>40</v>
      </c>
    </row>
    <row r="49" spans="1:15" s="68" customFormat="1" ht="18.899999999999999" customHeight="1" x14ac:dyDescent="0.15">
      <c r="A49" s="90"/>
      <c r="B49" s="91">
        <f t="shared" ref="B49:M49" si="45">ROUNDDOWN($J$2*B$1*$A48/1000,0)</f>
        <v>5422</v>
      </c>
      <c r="C49" s="91">
        <f t="shared" si="45"/>
        <v>10826</v>
      </c>
      <c r="D49" s="91">
        <f t="shared" si="45"/>
        <v>16213</v>
      </c>
      <c r="E49" s="91">
        <f t="shared" si="45"/>
        <v>21583</v>
      </c>
      <c r="F49" s="91">
        <f t="shared" si="45"/>
        <v>26934</v>
      </c>
      <c r="G49" s="91">
        <f t="shared" si="45"/>
        <v>32269</v>
      </c>
      <c r="H49" s="91">
        <f t="shared" si="45"/>
        <v>37586</v>
      </c>
      <c r="I49" s="91">
        <f t="shared" si="45"/>
        <v>42885</v>
      </c>
      <c r="J49" s="91">
        <f t="shared" si="45"/>
        <v>48168</v>
      </c>
      <c r="K49" s="91">
        <f t="shared" si="45"/>
        <v>53433</v>
      </c>
      <c r="L49" s="91">
        <f t="shared" si="45"/>
        <v>58681</v>
      </c>
      <c r="M49" s="92">
        <f t="shared" si="45"/>
        <v>63911</v>
      </c>
      <c r="O49" s="89"/>
    </row>
    <row r="50" spans="1:15" s="4" customFormat="1" ht="18.899999999999999" customHeight="1" x14ac:dyDescent="0.2">
      <c r="A50" s="86">
        <v>340000</v>
      </c>
      <c r="B50" s="87">
        <f>ROUND(($I$2+$K$2)*B$1*$A50/1000,0)+B51</f>
        <v>37278</v>
      </c>
      <c r="C50" s="87">
        <f t="shared" ref="C50:M50" si="46">ROUND(($I$2+$K$2)*C$1*$A50/1000,0)+C51</f>
        <v>74434</v>
      </c>
      <c r="D50" s="87">
        <f t="shared" si="46"/>
        <v>111469</v>
      </c>
      <c r="E50" s="87">
        <f t="shared" si="46"/>
        <v>148384</v>
      </c>
      <c r="F50" s="87">
        <f t="shared" si="46"/>
        <v>185177</v>
      </c>
      <c r="G50" s="87">
        <f t="shared" si="46"/>
        <v>221851</v>
      </c>
      <c r="H50" s="87">
        <f t="shared" si="46"/>
        <v>258405</v>
      </c>
      <c r="I50" s="87">
        <f t="shared" si="46"/>
        <v>294840</v>
      </c>
      <c r="J50" s="87">
        <f t="shared" si="46"/>
        <v>331155</v>
      </c>
      <c r="K50" s="87">
        <f t="shared" si="46"/>
        <v>367352</v>
      </c>
      <c r="L50" s="87">
        <f t="shared" si="46"/>
        <v>403432</v>
      </c>
      <c r="M50" s="88">
        <f t="shared" si="46"/>
        <v>439394</v>
      </c>
      <c r="O50" s="93" t="s">
        <v>40</v>
      </c>
    </row>
    <row r="51" spans="1:15" s="4" customFormat="1" ht="18.899999999999999" customHeight="1" x14ac:dyDescent="0.15">
      <c r="A51" s="90"/>
      <c r="B51" s="91">
        <f t="shared" ref="B51:M51" si="47">ROUNDDOWN($J$2*B$1*$A50/1000,0)</f>
        <v>5761</v>
      </c>
      <c r="C51" s="91">
        <f t="shared" si="47"/>
        <v>11503</v>
      </c>
      <c r="D51" s="91">
        <f t="shared" si="47"/>
        <v>17227</v>
      </c>
      <c r="E51" s="91">
        <f t="shared" si="47"/>
        <v>22932</v>
      </c>
      <c r="F51" s="91">
        <f t="shared" si="47"/>
        <v>28618</v>
      </c>
      <c r="G51" s="91">
        <f t="shared" si="47"/>
        <v>34286</v>
      </c>
      <c r="H51" s="91">
        <f t="shared" si="47"/>
        <v>39935</v>
      </c>
      <c r="I51" s="91">
        <f t="shared" si="47"/>
        <v>45566</v>
      </c>
      <c r="J51" s="91">
        <f t="shared" si="47"/>
        <v>51178</v>
      </c>
      <c r="K51" s="91">
        <f t="shared" si="47"/>
        <v>56772</v>
      </c>
      <c r="L51" s="91">
        <f t="shared" si="47"/>
        <v>62348</v>
      </c>
      <c r="M51" s="92">
        <f t="shared" si="47"/>
        <v>67906</v>
      </c>
      <c r="O51" s="93"/>
    </row>
    <row r="52" spans="1:15" s="68" customFormat="1" ht="18.899999999999999" customHeight="1" x14ac:dyDescent="0.2">
      <c r="A52" s="94">
        <v>360000</v>
      </c>
      <c r="B52" s="95">
        <f>ROUND(($I$2+$K$2)*B$1*$A52/1000,0)+B53</f>
        <v>39471</v>
      </c>
      <c r="C52" s="95">
        <f t="shared" ref="C52:M52" si="48">ROUND(($I$2+$K$2)*C$1*$A52/1000,0)+C53</f>
        <v>78813</v>
      </c>
      <c r="D52" s="95">
        <f t="shared" si="48"/>
        <v>118026</v>
      </c>
      <c r="E52" s="95">
        <f t="shared" si="48"/>
        <v>157111</v>
      </c>
      <c r="F52" s="95">
        <f t="shared" si="48"/>
        <v>196069</v>
      </c>
      <c r="G52" s="95">
        <f t="shared" si="48"/>
        <v>234900</v>
      </c>
      <c r="H52" s="95">
        <f t="shared" si="48"/>
        <v>273605</v>
      </c>
      <c r="I52" s="95">
        <f t="shared" si="48"/>
        <v>312183</v>
      </c>
      <c r="J52" s="95">
        <f t="shared" si="48"/>
        <v>350635</v>
      </c>
      <c r="K52" s="95">
        <f t="shared" si="48"/>
        <v>388962</v>
      </c>
      <c r="L52" s="95">
        <f t="shared" si="48"/>
        <v>427164</v>
      </c>
      <c r="M52" s="96">
        <f t="shared" si="48"/>
        <v>465240</v>
      </c>
      <c r="O52" s="89" t="s">
        <v>40</v>
      </c>
    </row>
    <row r="53" spans="1:15" s="68" customFormat="1" ht="18.899999999999999" customHeight="1" thickBot="1" x14ac:dyDescent="0.2">
      <c r="A53" s="97"/>
      <c r="B53" s="98">
        <f t="shared" ref="B53:M53" si="49">ROUNDDOWN($J$2*B$1*$A52/1000,0)</f>
        <v>6100</v>
      </c>
      <c r="C53" s="98">
        <f t="shared" si="49"/>
        <v>12180</v>
      </c>
      <c r="D53" s="98">
        <f t="shared" si="49"/>
        <v>18240</v>
      </c>
      <c r="E53" s="98">
        <f t="shared" si="49"/>
        <v>24280</v>
      </c>
      <c r="F53" s="98">
        <f t="shared" si="49"/>
        <v>30301</v>
      </c>
      <c r="G53" s="98">
        <f t="shared" si="49"/>
        <v>36302</v>
      </c>
      <c r="H53" s="98">
        <f t="shared" si="49"/>
        <v>42284</v>
      </c>
      <c r="I53" s="98">
        <f t="shared" si="49"/>
        <v>48246</v>
      </c>
      <c r="J53" s="98">
        <f t="shared" si="49"/>
        <v>54189</v>
      </c>
      <c r="K53" s="98">
        <f t="shared" si="49"/>
        <v>60112</v>
      </c>
      <c r="L53" s="98">
        <f t="shared" si="49"/>
        <v>66016</v>
      </c>
      <c r="M53" s="99">
        <f t="shared" si="49"/>
        <v>71900</v>
      </c>
      <c r="O53" s="89"/>
    </row>
    <row r="54" spans="1:15" s="68" customFormat="1" ht="15" customHeight="1" x14ac:dyDescent="0.15">
      <c r="A54" s="72" t="s">
        <v>59</v>
      </c>
      <c r="B54" s="72" t="s">
        <v>64</v>
      </c>
      <c r="C54" s="72"/>
      <c r="D54" s="72"/>
      <c r="E54" s="72"/>
      <c r="F54" s="72"/>
      <c r="G54" s="74"/>
      <c r="H54" s="74"/>
      <c r="I54" s="74"/>
      <c r="J54" s="74" t="s">
        <v>62</v>
      </c>
      <c r="K54" s="74"/>
      <c r="L54" s="74"/>
      <c r="M54" s="74"/>
      <c r="O54" s="89"/>
    </row>
    <row r="55" spans="1:15" s="68" customFormat="1" ht="12" customHeight="1" x14ac:dyDescent="0.2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O55" s="89"/>
    </row>
    <row r="56" spans="1:15" s="76" customFormat="1" ht="12" customHeight="1" x14ac:dyDescent="0.2">
      <c r="A56" s="75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O56" s="100" t="s">
        <v>40</v>
      </c>
    </row>
    <row r="57" spans="1:15" s="4" customFormat="1" ht="15" customHeight="1" x14ac:dyDescent="0.2">
      <c r="A57" s="75"/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</row>
    <row r="58" spans="1:15" s="4" customFormat="1" ht="13.5" customHeight="1" x14ac:dyDescent="0.2">
      <c r="A58" s="75"/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O58" s="93"/>
    </row>
    <row r="59" spans="1:15" s="4" customFormat="1" ht="13.5" customHeight="1" x14ac:dyDescent="0.2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O59" s="93"/>
    </row>
    <row r="60" spans="1:15" s="4" customFormat="1" ht="13.5" customHeight="1" x14ac:dyDescent="0.2">
      <c r="A60" s="75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O60" s="93"/>
    </row>
    <row r="61" spans="1:15" s="4" customFormat="1" ht="13.5" customHeight="1" x14ac:dyDescent="0.2">
      <c r="A61" s="75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O61" s="93"/>
    </row>
    <row r="62" spans="1:15" s="4" customFormat="1" ht="13.5" customHeight="1" x14ac:dyDescent="0.2">
      <c r="A62" s="75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O62" s="93"/>
    </row>
    <row r="63" spans="1:15" s="4" customFormat="1" ht="13.5" customHeight="1" x14ac:dyDescent="0.2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O63" s="93"/>
    </row>
    <row r="64" spans="1:15" s="4" customFormat="1" ht="13.5" customHeight="1" x14ac:dyDescent="0.2">
      <c r="A64" s="75"/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O64" s="93"/>
    </row>
    <row r="65" spans="1:15" s="4" customFormat="1" ht="13.5" customHeight="1" x14ac:dyDescent="0.2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O65" s="93"/>
    </row>
    <row r="66" spans="1:15" s="4" customFormat="1" ht="13.5" customHeight="1" x14ac:dyDescent="0.2">
      <c r="A66" s="75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O66" s="93"/>
    </row>
    <row r="67" spans="1:15" s="4" customFormat="1" ht="13.5" customHeight="1" x14ac:dyDescent="0.2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O67" s="93"/>
    </row>
    <row r="68" spans="1:15" s="4" customFormat="1" ht="13.5" customHeight="1" x14ac:dyDescent="0.2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O68" s="93"/>
    </row>
    <row r="69" spans="1:15" s="4" customFormat="1" ht="13.5" customHeight="1" x14ac:dyDescent="0.2">
      <c r="A69" s="75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O69" s="93"/>
    </row>
    <row r="70" spans="1:15" s="4" customFormat="1" ht="13.5" customHeight="1" x14ac:dyDescent="0.2">
      <c r="A70" s="75"/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O70" s="93"/>
    </row>
    <row r="71" spans="1:15" s="4" customFormat="1" ht="13.5" customHeight="1" x14ac:dyDescent="0.2">
      <c r="A71" s="75"/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O71" s="93"/>
    </row>
    <row r="72" spans="1:15" s="4" customFormat="1" ht="13.5" customHeight="1" x14ac:dyDescent="0.2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O72" s="93"/>
    </row>
  </sheetData>
  <sheetProtection algorithmName="SHA-512" hashValue="9VJHHFWrbb7N65aA5X1rHMihd4SzYd1LVJLRyOXn6HNywgt9docXSEaehePxDga8XeroyPqSgGegh2hdu9B+jg==" saltValue="0fV5QwIGi2rLMPe1vFkckQ==" spinCount="100000" sheet="1" objects="1" scenarios="1"/>
  <mergeCells count="26">
    <mergeCell ref="A50:A51"/>
    <mergeCell ref="A52:A53"/>
    <mergeCell ref="A38:A39"/>
    <mergeCell ref="A40:A41"/>
    <mergeCell ref="A42:A43"/>
    <mergeCell ref="A44:A45"/>
    <mergeCell ref="A46:A47"/>
    <mergeCell ref="A48:A49"/>
    <mergeCell ref="A36:A37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12:A13"/>
    <mergeCell ref="B2:H2"/>
    <mergeCell ref="A4:A5"/>
    <mergeCell ref="A6:A7"/>
    <mergeCell ref="A8:A9"/>
    <mergeCell ref="A10:A11"/>
  </mergeCells>
  <phoneticPr fontId="6"/>
  <printOptions horizontalCentered="1" verticalCentered="1" gridLinesSet="0"/>
  <pageMargins left="0" right="0.19685039370078741" top="0.19685039370078741" bottom="0" header="0" footer="0"/>
  <pageSetup paperSize="8" scale="90" fitToHeight="2" orientation="landscape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任意継続保険料月額</vt:lpstr>
      <vt:lpstr>前納早見表 (介護保険料なし)</vt:lpstr>
      <vt:lpstr>前納早見表（介護保険料有）</vt:lpstr>
      <vt:lpstr>'前納早見表 (介護保険料なし)'!Print_Area</vt:lpstr>
      <vt:lpstr>'前納早見表（介護保険料有）'!Print_Area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任継　前納保険料早見表</dc:title>
  <dc:creator>KENPOREN</dc:creator>
  <cp:lastModifiedBy>保健施設係</cp:lastModifiedBy>
  <cp:lastPrinted>2022-03-25T02:49:05Z</cp:lastPrinted>
  <dcterms:created xsi:type="dcterms:W3CDTF">1998-01-14T08:59:17Z</dcterms:created>
  <dcterms:modified xsi:type="dcterms:W3CDTF">2022-03-28T00:48:28Z</dcterms:modified>
</cp:coreProperties>
</file>